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\OneDrive\Desktop\Reservas\"/>
    </mc:Choice>
  </mc:AlternateContent>
  <bookViews>
    <workbookView xWindow="0" yWindow="0" windowWidth="17256" windowHeight="5004"/>
  </bookViews>
  <sheets>
    <sheet name="NCT" sheetId="1" r:id="rId1"/>
    <sheet name="AZT" sheetId="2" r:id="rId2"/>
    <sheet name="AT" sheetId="3" r:id="rId3"/>
    <sheet name="IAT" sheetId="7" r:id="rId4"/>
    <sheet name="CDT" sheetId="4" r:id="rId5"/>
    <sheet name="PCT" sheetId="5" r:id="rId6"/>
    <sheet name="PNWT" sheetId="6" r:id="rId7"/>
    <sheet name="NTT" sheetId="8" r:id="rId8"/>
    <sheet name="NET" sheetId="9" r:id="rId9"/>
    <sheet name="PHT" sheetId="10" r:id="rId10"/>
    <sheet name="FT" sheetId="11" r:id="rId11"/>
    <sheet name="Sheet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C77" i="1" s="1"/>
  <c r="B66" i="1"/>
  <c r="B67" i="1"/>
  <c r="B69" i="1" l="1"/>
  <c r="B68" i="1"/>
  <c r="B65" i="1" l="1"/>
  <c r="B70" i="1" l="1"/>
  <c r="B64" i="1"/>
  <c r="B60" i="1" l="1"/>
  <c r="B12" i="1" l="1"/>
  <c r="B11" i="1"/>
  <c r="B10" i="1"/>
  <c r="B6" i="1"/>
  <c r="B4" i="1" l="1"/>
  <c r="B19" i="1"/>
  <c r="B18" i="1" l="1"/>
  <c r="B17" i="1"/>
  <c r="B16" i="1" l="1"/>
  <c r="B7" i="7" l="1"/>
  <c r="B4" i="7"/>
  <c r="B5" i="7"/>
  <c r="B15" i="1" l="1"/>
  <c r="B63" i="1" l="1"/>
  <c r="B59" i="1" l="1"/>
  <c r="B58" i="1" l="1"/>
  <c r="B57" i="1" l="1"/>
  <c r="C14" i="12" l="1"/>
  <c r="C10" i="3"/>
  <c r="B10" i="3"/>
  <c r="B8" i="3"/>
  <c r="B7" i="3"/>
  <c r="B53" i="1" l="1"/>
  <c r="B55" i="1" l="1"/>
  <c r="B54" i="1" l="1"/>
  <c r="B56" i="1"/>
  <c r="B28" i="1" l="1"/>
  <c r="B14" i="1" l="1"/>
  <c r="B30" i="1" l="1"/>
  <c r="B31" i="1" l="1"/>
  <c r="B36" i="1" l="1"/>
  <c r="C7" i="7" l="1"/>
  <c r="B6" i="7"/>
  <c r="B3" i="7"/>
  <c r="B14" i="12" l="1"/>
  <c r="D14" i="12" s="1"/>
  <c r="D9" i="12"/>
  <c r="D8" i="12"/>
  <c r="D6" i="12"/>
  <c r="D5" i="12"/>
  <c r="D4" i="12"/>
  <c r="D3" i="12"/>
  <c r="D10" i="12"/>
  <c r="D12" i="12"/>
  <c r="D13" i="12"/>
  <c r="D11" i="12"/>
  <c r="D7" i="12"/>
  <c r="B5" i="3"/>
  <c r="B4" i="3"/>
  <c r="B6" i="3"/>
  <c r="B9" i="3"/>
  <c r="B3" i="3"/>
  <c r="B15" i="4"/>
  <c r="B8" i="4"/>
  <c r="B9" i="4"/>
  <c r="B10" i="4"/>
  <c r="B7" i="4"/>
  <c r="B6" i="4"/>
  <c r="B12" i="4"/>
  <c r="B14" i="4"/>
  <c r="B4" i="4"/>
  <c r="C47" i="2"/>
  <c r="B47" i="2"/>
  <c r="B4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5" i="2"/>
  <c r="B4" i="2"/>
  <c r="B3" i="2"/>
  <c r="B37" i="1"/>
  <c r="C15" i="4" l="1"/>
  <c r="B27" i="1"/>
  <c r="B62" i="1" l="1"/>
  <c r="B61" i="1"/>
  <c r="B52" i="1"/>
  <c r="B8" i="1"/>
  <c r="B49" i="1"/>
  <c r="B48" i="1"/>
  <c r="B47" i="1"/>
  <c r="B46" i="1"/>
  <c r="B74" i="1"/>
  <c r="B76" i="1"/>
  <c r="B72" i="1"/>
  <c r="B20" i="1"/>
  <c r="B24" i="1"/>
  <c r="B22" i="1"/>
  <c r="B23" i="1"/>
  <c r="B25" i="1"/>
  <c r="B26" i="1"/>
  <c r="B29" i="1"/>
  <c r="B32" i="1"/>
  <c r="B33" i="1"/>
  <c r="B34" i="1"/>
  <c r="B35" i="1"/>
  <c r="B38" i="1"/>
  <c r="B39" i="1"/>
  <c r="B40" i="1"/>
  <c r="B41" i="1"/>
  <c r="B42" i="1"/>
  <c r="B43" i="1"/>
  <c r="B44" i="1"/>
  <c r="B45" i="1"/>
  <c r="B50" i="1"/>
  <c r="B21" i="1"/>
</calcChain>
</file>

<file path=xl/sharedStrings.xml><?xml version="1.0" encoding="utf-8"?>
<sst xmlns="http://schemas.openxmlformats.org/spreadsheetml/2006/main" count="400" uniqueCount="253">
  <si>
    <t>Description of segment</t>
  </si>
  <si>
    <t>Strava Link</t>
  </si>
  <si>
    <t>https://www.strava.com/activities/3066454797</t>
  </si>
  <si>
    <t>Official NCT Miles</t>
  </si>
  <si>
    <t>Date</t>
  </si>
  <si>
    <t>https://www.strava.com/activities/3163407884</t>
  </si>
  <si>
    <t>https://www.strava.com/activities/3573590854</t>
  </si>
  <si>
    <t>https://www.strava.com/activities/3747011999</t>
  </si>
  <si>
    <t>https://www.strava.com/activities/3984434728</t>
  </si>
  <si>
    <t>https://www.strava.com/activities/4050634727</t>
  </si>
  <si>
    <t>MISSING</t>
  </si>
  <si>
    <t>NEED TO GO RUN IT</t>
  </si>
  <si>
    <t>https://www.strava.com/activities/5570474063</t>
  </si>
  <si>
    <t>NCT side of the Manistee River Trail Loop (I've done this section multiple times)</t>
  </si>
  <si>
    <t>https://www.strava.com/activities/4942389753</t>
  </si>
  <si>
    <t>https://www.strava.com/activities/5420303861</t>
  </si>
  <si>
    <t>https://www.strava.com/activities/5607574804</t>
  </si>
  <si>
    <t>https://www.strava.com/activities/5906550135</t>
  </si>
  <si>
    <t>https://www.strava.com/activities/5944688825</t>
  </si>
  <si>
    <t>Thumb Lake Road to just past Springvale Rd (solo out-and-back)</t>
  </si>
  <si>
    <t>https://www.strava.com/activities/5988302198</t>
  </si>
  <si>
    <t>Springvale Road to Taylor Road (solo out-and-back with extra miles off NCT)</t>
  </si>
  <si>
    <t>Taylor Road to Kings Road (solo out-and-back w/lots of mushroom photos!)</t>
  </si>
  <si>
    <t>https://www.strava.com/activities/6004141635</t>
  </si>
  <si>
    <t>https://www.strava.com/activities/6054825573</t>
  </si>
  <si>
    <t>MICHIGAN - LOWER PENINSULA</t>
  </si>
  <si>
    <t>OHIO</t>
  </si>
  <si>
    <t>PENNSYLVANIA</t>
  </si>
  <si>
    <t>NEW YORK</t>
  </si>
  <si>
    <t>VERMONT</t>
  </si>
  <si>
    <t>MICHIGAN - UPPER PENINSULA</t>
  </si>
  <si>
    <t>WISCONSIN</t>
  </si>
  <si>
    <t>MINNESOTA</t>
  </si>
  <si>
    <t>NORTH DAKOTA</t>
  </si>
  <si>
    <t>NORTH COUNTRY TRAIL</t>
  </si>
  <si>
    <t>NCT Mile - East End</t>
  </si>
  <si>
    <t>NCT Mile - West End</t>
  </si>
  <si>
    <t>All Vermont NCT</t>
  </si>
  <si>
    <t>All Wisconsin NCT</t>
  </si>
  <si>
    <t>All North Dakota NCT</t>
  </si>
  <si>
    <t>All Minnesota NCT</t>
  </si>
  <si>
    <t>https://www.strava.com/activities/2672888173</t>
  </si>
  <si>
    <t>Mackinac Bridge (done as Labor Day Bridge Run - COMPLETES NORTH END OF LOWER PENINSULA)</t>
  </si>
  <si>
    <t>https://www.strava.com/activities/6155741407</t>
  </si>
  <si>
    <t>https://www.strava.com/activities/6123247193</t>
  </si>
  <si>
    <t>https://www.strava.com/activities/6221483473</t>
  </si>
  <si>
    <t>All New York NCT</t>
  </si>
  <si>
    <t>All Pennsylvania NCT</t>
  </si>
  <si>
    <t>APPALACHIAN TRAIL</t>
  </si>
  <si>
    <t>ARIZONA TRAIL</t>
  </si>
  <si>
    <t>CONTINENTAL DIVIDE TRAIL</t>
  </si>
  <si>
    <t>PACIFIC CREST TRAIL</t>
  </si>
  <si>
    <t>PACIFIC NORTHWEST TRAIL</t>
  </si>
  <si>
    <t>ICE AGE TRAIL</t>
  </si>
  <si>
    <t>NATCHEZ TRACE TRAIL</t>
  </si>
  <si>
    <t>NEW ENGLAND TRAIL</t>
  </si>
  <si>
    <t>POTOMAC HERITAGE TRAIL</t>
  </si>
  <si>
    <t>FLORIDA TRAIL</t>
  </si>
  <si>
    <t>https://www.strava.com/activities/6289281878</t>
  </si>
  <si>
    <t>https://www.strava.com/activities/6289967322</t>
  </si>
  <si>
    <t>https://www.strava.com/activities/6376751003</t>
  </si>
  <si>
    <t>https://www.strava.com/activities/6400524719</t>
  </si>
  <si>
    <t>Official Miles</t>
  </si>
  <si>
    <t xml:space="preserve">Description of segment (AZ Trail is divided into 43 passages; see: https://aztrail.org/explore/passages/) </t>
  </si>
  <si>
    <t>South End Mile Marker</t>
  </si>
  <si>
    <t>North end mile marker</t>
  </si>
  <si>
    <t>Passage 1: Huachuca Mountains</t>
  </si>
  <si>
    <t>Passage 2: Canelo Hills East</t>
  </si>
  <si>
    <t>Passage 3: Canelo Hills West</t>
  </si>
  <si>
    <t>Passage 4: Temporal Gulch</t>
  </si>
  <si>
    <t>Passage 5: Santa Rita Mountains</t>
  </si>
  <si>
    <t>Passage 6: Las Colinas</t>
  </si>
  <si>
    <t>Passage 7: Las Cienegas</t>
  </si>
  <si>
    <t>Passage 8: Rincon Valley</t>
  </si>
  <si>
    <t>Passage 9: Rincon Mountains</t>
  </si>
  <si>
    <t>Passage 10: Redington Pass</t>
  </si>
  <si>
    <t>Passage 11: Santa Catalina Mountains</t>
  </si>
  <si>
    <t>Passage 12: Oracle Ridge</t>
  </si>
  <si>
    <t>Passage 13: Oracle</t>
  </si>
  <si>
    <t>Passage 14: Black Hills</t>
  </si>
  <si>
    <t>Passage 15: Tortilla Mountains</t>
  </si>
  <si>
    <t>Passage 16: Gila River Canyons</t>
  </si>
  <si>
    <t>Passage 17: Alamo Canyon</t>
  </si>
  <si>
    <t>Passage 18: Reavis Canyon</t>
  </si>
  <si>
    <t>Passage 19: Superstition Wilderness</t>
  </si>
  <si>
    <t>Passage 20: Four Peaks</t>
  </si>
  <si>
    <t>Passage 21: Pine Mountain</t>
  </si>
  <si>
    <t>Passage 22: Saddle Mountain</t>
  </si>
  <si>
    <t>Passage 23: Mazatzal Divide</t>
  </si>
  <si>
    <t>Passage 24: Red Hills</t>
  </si>
  <si>
    <t>Passage 25: Whiterock Mesa</t>
  </si>
  <si>
    <t>Passage 26: Highline</t>
  </si>
  <si>
    <t>Passage 27: Blue Ridge</t>
  </si>
  <si>
    <t>Passage 28: Happy Jack</t>
  </si>
  <si>
    <t>Passage 29: Mormon Lake</t>
  </si>
  <si>
    <t>Passage 30: Anderson Mesa</t>
  </si>
  <si>
    <t>Passage 31: Walnut Canyon</t>
  </si>
  <si>
    <t>Passage 32: Elden Mountain</t>
  </si>
  <si>
    <t>Passage 33: Flagstaff</t>
  </si>
  <si>
    <t>Passage 34: San Fransisco Peaks</t>
  </si>
  <si>
    <t>Passage 35: Babbit Ranch</t>
  </si>
  <si>
    <t>Passage 36: Cococino Rim</t>
  </si>
  <si>
    <t>Passage 37: Grand Canyon - South Rim</t>
  </si>
  <si>
    <t>Passage 39: Grand Canyon - North Rim</t>
  </si>
  <si>
    <t>Passage 40: Kaibab Plateau South</t>
  </si>
  <si>
    <t>Passage 41: Kaibab Plateau Central</t>
  </si>
  <si>
    <t>Passage 42: Kaibab Plateau North</t>
  </si>
  <si>
    <t>Passage 43: Buckskin Mountain</t>
  </si>
  <si>
    <t>Passage 38a: Grand Canyon - Inner Gorge (South Rim to Colorado River via South Kaibab Trail)</t>
  </si>
  <si>
    <t>https://www.strava.com/activities/4815015547</t>
  </si>
  <si>
    <t>https://www.strava.com/activities/5265232908</t>
  </si>
  <si>
    <t>TOTAL</t>
  </si>
  <si>
    <t>Passage 38b: Grand Canyon - Inner Gorge (Colorado River to North Rim via North Kaibab Trail) - R2R2R</t>
  </si>
  <si>
    <t>NEW MEXICO</t>
  </si>
  <si>
    <t>COLORADO</t>
  </si>
  <si>
    <t>WYOMING</t>
  </si>
  <si>
    <t>MONTANA</t>
  </si>
  <si>
    <t>New Mexico Border to Half Moon Creek Trailhead</t>
  </si>
  <si>
    <t>https://www.strava.com/activities/4147489240</t>
  </si>
  <si>
    <t>Half Moon Creek Trailhead north to Mt Massive East Slope trail split (Mt. Massive Summit Hike with Aly)</t>
  </si>
  <si>
    <t xml:space="preserve">I have not run any of this trail yet. </t>
  </si>
  <si>
    <t>Mt Massive East Slop trail split to Grays/Torreys trail split</t>
  </si>
  <si>
    <t>Grays/Torreys trail split to Grays/Torreys Trailhead</t>
  </si>
  <si>
    <t>https://www.strava.com/activities/6021241286</t>
  </si>
  <si>
    <t>Grays/Torreys Trailhead to Wyoming Border</t>
  </si>
  <si>
    <t>All NM miles (Mexico border to Colorado border)</t>
  </si>
  <si>
    <t>All WY miles (Colorado border to Montana border)</t>
  </si>
  <si>
    <t>All MT miles (Wyoming border to Canada border)</t>
  </si>
  <si>
    <t>Southern Terminus to Harmon Hill, VT</t>
  </si>
  <si>
    <t>Just south of Harmon Hill to VT HWY 9</t>
  </si>
  <si>
    <t>https://www.strava.com/activities/3926351172</t>
  </si>
  <si>
    <t>NEED TO GO RUN</t>
  </si>
  <si>
    <t>https://www.strava.com/activities/3937791216</t>
  </si>
  <si>
    <t>VT HWY 9 to Mt. Liberty (NH)</t>
  </si>
  <si>
    <t>Franconia Ridge (Mt Liberty to Mt Lafayette)</t>
  </si>
  <si>
    <t>NATIONAL SCENIC TRAILS - SUMMARY</t>
  </si>
  <si>
    <t>North Country Trail</t>
  </si>
  <si>
    <t>Arizona Trail</t>
  </si>
  <si>
    <t>Appalachian Trail</t>
  </si>
  <si>
    <t>Continental Divide Trail</t>
  </si>
  <si>
    <t>Pacific Crest Trail</t>
  </si>
  <si>
    <t>Pacific Northwest Trail</t>
  </si>
  <si>
    <t>Ice Age Trail</t>
  </si>
  <si>
    <t>Natchez Trace Trail</t>
  </si>
  <si>
    <t>New England Trail</t>
  </si>
  <si>
    <t>Potomac Heritage Trail</t>
  </si>
  <si>
    <t>Florida Trail</t>
  </si>
  <si>
    <t>National Scenic Trail</t>
  </si>
  <si>
    <t>Trail Length</t>
  </si>
  <si>
    <t>Miles Logged</t>
  </si>
  <si>
    <t>% Complete</t>
  </si>
  <si>
    <t>TOTALS</t>
  </si>
  <si>
    <t xml:space="preserve">Description of segment </t>
  </si>
  <si>
    <t>https://www.strava.com/activities/6420163716</t>
  </si>
  <si>
    <t>East end mile marker</t>
  </si>
  <si>
    <t>West end mile marker</t>
  </si>
  <si>
    <t>Eastern terminus in Potowatami State Park to Settlement Road crossing (solo out-and-back in snowstorm)</t>
  </si>
  <si>
    <t>Settlement Road crossing to western terminus on Minnesota Border</t>
  </si>
  <si>
    <t>https://www.strava.com/activities/6457382480</t>
  </si>
  <si>
    <t>https://www.strava.com/activities/6539736855</t>
  </si>
  <si>
    <t>https://www.strava.com/activities/6539583185</t>
  </si>
  <si>
    <t>https://www.strava.com/activities/6856883167</t>
  </si>
  <si>
    <t>High Bridge to Red Bridge (solo out-and-back)</t>
  </si>
  <si>
    <t>https://www.strava.com/activities/6956277156</t>
  </si>
  <si>
    <t>https://www.strava.com/activities/6993475164</t>
  </si>
  <si>
    <t>Yankee Springs north through Middleville (north bound with group)</t>
  </si>
  <si>
    <t>Robertson Road through Lowell and north to Fallasburg Park (north bound with group)</t>
  </si>
  <si>
    <t>Fallasburg Park north to Seidman Park (north bound with group)</t>
  </si>
  <si>
    <t>Seidman Park north to Rockford (north bound with group)</t>
  </si>
  <si>
    <t>Rockford north to Croton Dam (north bound with group)</t>
  </si>
  <si>
    <t>Croton Dam to Loda Lake (north bound with group)</t>
  </si>
  <si>
    <t>Short section from MRT cutoff trail to Hodenpyle parking lot (solo out-and-back)</t>
  </si>
  <si>
    <t>Hodenpyle Dam north to Baxter Bridge State Park (north bound with group)</t>
  </si>
  <si>
    <t>Baxter Bridge to Red Pine Grove (solo out-and-back)</t>
  </si>
  <si>
    <t>Red Pine Grove to Ramsey Road (solo out-and-back)</t>
  </si>
  <si>
    <t>Ramsey Road to Ranch Rudolph Road (solo out-and-back)</t>
  </si>
  <si>
    <t>Ranch Rudolph Road to Log Lake Kalkaska (north bound with group)</t>
  </si>
  <si>
    <t>Log Lake Kalkaska to Log Slide Overlook - Jordan Valley Pathway (north bound with group)</t>
  </si>
  <si>
    <t>Log Slide to Thumb Lake Road (north bound with group)</t>
  </si>
  <si>
    <t>Petoskey waterfront south to Kings Road (solo out-and-back)</t>
  </si>
  <si>
    <t>Petoskey waterfront north to Spring Lake Park trailhead (solo out-and-back)</t>
  </si>
  <si>
    <t>Spring Lake Park trailhead to Kipp Road/Hathaway Road intersection (solo N-B with some non-NCT miles)</t>
  </si>
  <si>
    <t>Kipp Road north to Robinson Road trailhead (north bound with group)</t>
  </si>
  <si>
    <t>Robinson Road trailhead to Sturgeon Bay trailhead (north bound with group)</t>
  </si>
  <si>
    <t>Sturgeon Bay trailhead to the Mackinac Bridge! (north bound with group)</t>
  </si>
  <si>
    <t>Loda Lake to Nichols Lake (solo out-and-back)</t>
  </si>
  <si>
    <t>https://www.strava.com/activities/7034723082</t>
  </si>
  <si>
    <t>Ohio border to Sterling Road private campground access (south bound with David)</t>
  </si>
  <si>
    <t>https://www.strava.com/activities/7052319493</t>
  </si>
  <si>
    <t>https://www.strava.com/activities/7066450463</t>
  </si>
  <si>
    <t>Nichols Lake to Bowman Trailhead (solo point-to-point northbound, with a ride from Liz)</t>
  </si>
  <si>
    <t>Bowman Trailhead to Blossoms Restaurant at W 5 Mile Road (P2P southbound with David)</t>
  </si>
  <si>
    <t>Blossoms Restaurant at W 5 Mile Road to High Bridge (P2P northbound with Amie)</t>
  </si>
  <si>
    <t>489.8 Hayward School Spur 3004 to M-28 crossing (solo OAB from Soldier lake south and back on Dick Rd)</t>
  </si>
  <si>
    <t>https://www.strava.com/activities/7110714393</t>
  </si>
  <si>
    <t>Trout Lake Road (H40) to Mile Marker 489.8 Hayward School Spur 3004</t>
  </si>
  <si>
    <t>St. Ignace/Mackinac Bridge to Burma Road</t>
  </si>
  <si>
    <t>Burma Road to Trout Lake Road (H40)</t>
  </si>
  <si>
    <t>https://www.strava.com/activities/7143281721</t>
  </si>
  <si>
    <t>https://www.strava.com/activities/7148495021</t>
  </si>
  <si>
    <t>https://www.strava.com/activities/7233574670</t>
  </si>
  <si>
    <t>Grassy Pond log bridge to Katahdin Stream Campground-Tote Road (solo out-and-back)</t>
  </si>
  <si>
    <t>Katahdin Stream Campground-Tote Road to Baxter Peak/Katahdin Summit/Northern Terminus!!!</t>
  </si>
  <si>
    <t>https://www.strava.com/activities/7233646594</t>
  </si>
  <si>
    <t>Mt Lafayette (NH) Summit to Grassy Pond log bridge</t>
  </si>
  <si>
    <t>https://www.strava.com/activities/7404879962</t>
  </si>
  <si>
    <t>M-28 to Mouth of the Tahquamenon River</t>
  </si>
  <si>
    <t>Mouth of Tahquamenon River to Tahquamenon Upper Falls</t>
  </si>
  <si>
    <t>Tahquamenon Upper Falls to Mouth of the Two Hearted River</t>
  </si>
  <si>
    <t>https://www.strava.com/activities/7555629652</t>
  </si>
  <si>
    <t>https://www.strava.com/activities/7561133427</t>
  </si>
  <si>
    <t>https://www.strava.com/activities/7711297712</t>
  </si>
  <si>
    <t xml:space="preserve">Mouth of the Two Hearted River to Muskallonge State Park </t>
  </si>
  <si>
    <t>https://www.strava.com/activities/7787632053</t>
  </si>
  <si>
    <t>Pictured Rocks - Grand Sable Visitor Center to Miner's Beach (w/Matt, Amie, Dave Frank)</t>
  </si>
  <si>
    <t>Miner's Beach through Munising to Valley Spur trailhead (w/Matt, Dave Frank)</t>
  </si>
  <si>
    <t>https://www.strava.com/activities/7792502165</t>
  </si>
  <si>
    <t>https://www.strava.com/activities/7938452684</t>
  </si>
  <si>
    <t>Sterling Road to northern Hillsdale County line (out-and-backs from Litchfield, solo)</t>
  </si>
  <si>
    <t>https://www.strava.com/activities/8163037425</t>
  </si>
  <si>
    <t>https://www.strava.com/activities/8177921664</t>
  </si>
  <si>
    <t>Settlement Road crossing to County Road X crossing</t>
  </si>
  <si>
    <t xml:space="preserve">County Road X crossing to Crescent Bay Park at Algoma waterfront. </t>
  </si>
  <si>
    <t>https://www.strava.com/activities/8198833806</t>
  </si>
  <si>
    <t>Hillsdale County Line north to Homer (Fairview Cemetery) (out-and-back, solo)</t>
  </si>
  <si>
    <t>https://www.strava.com/activities/8392821955</t>
  </si>
  <si>
    <t>https://www.strava.com/activities/8398000250</t>
  </si>
  <si>
    <t>Marshall through Battle Creek to Springfield (with Amie and Matt)</t>
  </si>
  <si>
    <t>Homer to Marshall (with Amie)</t>
  </si>
  <si>
    <t>https://www.strava.com/activities/8666683443</t>
  </si>
  <si>
    <t>Gull Lake Boat Launch to Springfield (southbound solo point to point, with a ride from Matt)</t>
  </si>
  <si>
    <t>https://www.strava.com/activities/8744149756</t>
  </si>
  <si>
    <t>Gull Lake Boat Launch to Yankee Springs Section (northbound point to point, Lower Peninsula Finisher!!!)</t>
  </si>
  <si>
    <t>https://www.strava.com/activities/8280399523</t>
  </si>
  <si>
    <t>PA border to Eastwood Metropark, Dalton</t>
  </si>
  <si>
    <t>Triangle Park, Dalton to Michigan border</t>
  </si>
  <si>
    <t>Eastwood Metropark to Triangle Park, Dalton (solo out-and-back) (mile markers approximated)</t>
  </si>
  <si>
    <t>Muskallonge State Park to Perry's Landing</t>
  </si>
  <si>
    <t>https://www.strava.com/activities/9152685724</t>
  </si>
  <si>
    <t>Perry's Landing to Grand Sable Visitor Center</t>
  </si>
  <si>
    <t>https://www.strava.com/activities/9072168448</t>
  </si>
  <si>
    <t>https://www.strava.com/activities/9241941327</t>
  </si>
  <si>
    <t>Valley Spur Trailhead to Laughing Whitefish Spur Trail Junction (w/Matt, Dave F, David Z, Svenja)</t>
  </si>
  <si>
    <t>https://www.strava.com/activities/9370802328</t>
  </si>
  <si>
    <t>Laughing Whitefish Spur Trail Junction to Downtown Marquette (solo westboound; crewed by Jenelle)</t>
  </si>
  <si>
    <t>https://www.strava.com/activities/9414935853</t>
  </si>
  <si>
    <t>Marquette Maritme Museum to Porcupine Mountains Government Peak Trail Intersection</t>
  </si>
  <si>
    <t>Government Peak Trail Intersection to Mouth of Big Carp River (Porcupine Mountains Solo)</t>
  </si>
  <si>
    <t>Mouth of Big Carp River to Wisconsin Border</t>
  </si>
  <si>
    <t>https://www.strava.com/activities/9458278614</t>
  </si>
  <si>
    <t>https://www.strava.com/activities/9464356077</t>
  </si>
  <si>
    <t>Downtown Marqutte to Donnelly Wilderness Tract/Little Garlic River (w/Matt, Dave F, Amie)</t>
  </si>
  <si>
    <t>Donnelly Wilderness Tract to Red Road logging area at Silver Lake Basin (w/Matt, Dave F, Amie)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</si>
</sst>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24"/>
      <color rgb="FFFFFF00"/>
      <name val="Calibri"/>
      <family val="2"/>
      <scheme val="minor"/>
    </font>
    <font>
      <sz val="24"/>
      <color rgb="FFFFFF00"/>
      <name val="Calibri"/>
      <family val="2"/>
      <scheme val="minor"/>
    </font>
    <font>
      <b/>
      <sz val="24"/>
      <color rgb="FFFFFFFF"/>
      <name val="Calibri"/>
      <family val="2"/>
      <scheme val="minor"/>
    </font>
    <font>
      <sz val="24"/>
      <color rgb="FFFFFFFF"/>
      <name val="Calibri"/>
      <family val="2"/>
      <scheme val="minor"/>
    </font>
    <font>
      <b/>
      <sz val="24"/>
      <color rgb="FFFFC000"/>
      <name val="Calibri"/>
      <family val="2"/>
      <scheme val="minor"/>
    </font>
    <font>
      <sz val="24"/>
      <color rgb="FFFFC000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sz val="24"/>
      <color theme="7" tint="-0.499984740745262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24"/>
      <color theme="4" tint="-0.249977111117893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sz val="24"/>
      <color theme="8" tint="-0.249977111117893"/>
      <name val="Calibri"/>
      <family val="2"/>
      <scheme val="minor"/>
    </font>
    <font>
      <b/>
      <sz val="24"/>
      <color rgb="FFF4860C"/>
      <name val="Calibri"/>
      <family val="2"/>
      <scheme val="minor"/>
    </font>
    <font>
      <sz val="24"/>
      <color rgb="FFF4860C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A1C5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8B2B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1" fillId="0" borderId="0" xfId="0" applyFont="1" applyBorder="1"/>
    <xf numFmtId="0" fontId="1" fillId="0" borderId="7" xfId="0" applyFont="1" applyFill="1" applyBorder="1"/>
    <xf numFmtId="0" fontId="1" fillId="0" borderId="0" xfId="0" applyFont="1" applyFill="1" applyBorder="1"/>
    <xf numFmtId="14" fontId="0" fillId="0" borderId="6" xfId="0" applyNumberFormat="1" applyBorder="1"/>
    <xf numFmtId="0" fontId="0" fillId="0" borderId="0" xfId="0" applyBorder="1"/>
    <xf numFmtId="0" fontId="4" fillId="0" borderId="7" xfId="1" applyBorder="1"/>
    <xf numFmtId="0" fontId="1" fillId="0" borderId="7" xfId="0" applyFont="1" applyBorder="1"/>
    <xf numFmtId="14" fontId="5" fillId="0" borderId="6" xfId="0" applyNumberFormat="1" applyFont="1" applyBorder="1"/>
    <xf numFmtId="0" fontId="5" fillId="0" borderId="0" xfId="0" applyFont="1" applyBorder="1"/>
    <xf numFmtId="14" fontId="5" fillId="0" borderId="6" xfId="0" applyNumberFormat="1" applyFont="1" applyFill="1" applyBorder="1"/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4" fillId="0" borderId="7" xfId="1" applyFill="1" applyBorder="1" applyAlignment="1">
      <alignment horizontal="left" vertical="center"/>
    </xf>
    <xf numFmtId="0" fontId="1" fillId="0" borderId="6" xfId="0" applyFont="1" applyBorder="1"/>
    <xf numFmtId="0" fontId="9" fillId="3" borderId="19" xfId="0" applyFont="1" applyFill="1" applyBorder="1"/>
    <xf numFmtId="0" fontId="9" fillId="3" borderId="20" xfId="0" applyFont="1" applyFill="1" applyBorder="1"/>
    <xf numFmtId="10" fontId="9" fillId="3" borderId="20" xfId="0" applyNumberFormat="1" applyFont="1" applyFill="1" applyBorder="1"/>
    <xf numFmtId="0" fontId="9" fillId="3" borderId="21" xfId="0" applyFont="1" applyFill="1" applyBorder="1"/>
    <xf numFmtId="0" fontId="13" fillId="9" borderId="19" xfId="0" applyFont="1" applyFill="1" applyBorder="1"/>
    <xf numFmtId="0" fontId="13" fillId="9" borderId="20" xfId="0" applyFont="1" applyFill="1" applyBorder="1"/>
    <xf numFmtId="10" fontId="13" fillId="9" borderId="20" xfId="0" applyNumberFormat="1" applyFont="1" applyFill="1" applyBorder="1"/>
    <xf numFmtId="0" fontId="13" fillId="9" borderId="21" xfId="0" applyFont="1" applyFill="1" applyBorder="1"/>
    <xf numFmtId="0" fontId="0" fillId="0" borderId="6" xfId="0" applyBorder="1"/>
    <xf numFmtId="0" fontId="0" fillId="0" borderId="0" xfId="0" applyFill="1" applyBorder="1"/>
    <xf numFmtId="0" fontId="7" fillId="10" borderId="19" xfId="0" applyFont="1" applyFill="1" applyBorder="1"/>
    <xf numFmtId="0" fontId="7" fillId="10" borderId="20" xfId="0" applyFont="1" applyFill="1" applyBorder="1"/>
    <xf numFmtId="10" fontId="7" fillId="10" borderId="20" xfId="0" applyNumberFormat="1" applyFont="1" applyFill="1" applyBorder="1"/>
    <xf numFmtId="0" fontId="7" fillId="10" borderId="21" xfId="0" applyFont="1" applyFill="1" applyBorder="1"/>
    <xf numFmtId="0" fontId="5" fillId="0" borderId="0" xfId="0" applyFont="1" applyFill="1" applyBorder="1"/>
    <xf numFmtId="0" fontId="23" fillId="4" borderId="19" xfId="0" applyFont="1" applyFill="1" applyBorder="1"/>
    <xf numFmtId="0" fontId="23" fillId="4" borderId="20" xfId="0" applyFont="1" applyFill="1" applyBorder="1"/>
    <xf numFmtId="10" fontId="23" fillId="4" borderId="20" xfId="0" applyNumberFormat="1" applyFont="1" applyFill="1" applyBorder="1"/>
    <xf numFmtId="0" fontId="23" fillId="4" borderId="21" xfId="0" applyFont="1" applyFill="1" applyBorder="1"/>
    <xf numFmtId="0" fontId="2" fillId="7" borderId="6" xfId="0" applyFont="1" applyFill="1" applyBorder="1"/>
    <xf numFmtId="0" fontId="2" fillId="7" borderId="0" xfId="0" applyFont="1" applyFill="1" applyBorder="1"/>
    <xf numFmtId="0" fontId="2" fillId="7" borderId="7" xfId="0" applyFont="1" applyFill="1" applyBorder="1"/>
    <xf numFmtId="0" fontId="6" fillId="7" borderId="8" xfId="0" applyFont="1" applyFill="1" applyBorder="1" applyAlignment="1">
      <alignment horizontal="right"/>
    </xf>
    <xf numFmtId="0" fontId="6" fillId="7" borderId="11" xfId="0" applyFont="1" applyFill="1" applyBorder="1"/>
    <xf numFmtId="10" fontId="0" fillId="0" borderId="7" xfId="0" applyNumberFormat="1" applyBorder="1"/>
    <xf numFmtId="10" fontId="6" fillId="7" borderId="9" xfId="0" applyNumberFormat="1" applyFont="1" applyFill="1" applyBorder="1"/>
    <xf numFmtId="0" fontId="2" fillId="0" borderId="0" xfId="0" applyFont="1"/>
    <xf numFmtId="0" fontId="15" fillId="5" borderId="19" xfId="0" applyFont="1" applyFill="1" applyBorder="1"/>
    <xf numFmtId="0" fontId="15" fillId="5" borderId="20" xfId="0" applyFont="1" applyFill="1" applyBorder="1"/>
    <xf numFmtId="10" fontId="15" fillId="5" borderId="20" xfId="0" applyNumberFormat="1" applyFont="1" applyFill="1" applyBorder="1"/>
    <xf numFmtId="0" fontId="16" fillId="5" borderId="20" xfId="0" applyFont="1" applyFill="1" applyBorder="1"/>
    <xf numFmtId="0" fontId="16" fillId="5" borderId="21" xfId="0" applyFont="1" applyFill="1" applyBorder="1"/>
    <xf numFmtId="14" fontId="0" fillId="0" borderId="6" xfId="0" applyNumberFormat="1" applyFont="1" applyFill="1" applyBorder="1"/>
    <xf numFmtId="0" fontId="0" fillId="0" borderId="0" xfId="0" applyFont="1" applyBorder="1"/>
    <xf numFmtId="14" fontId="0" fillId="0" borderId="6" xfId="0" applyNumberFormat="1" applyFont="1" applyBorder="1"/>
    <xf numFmtId="0" fontId="4" fillId="0" borderId="7" xfId="1" applyBorder="1" applyAlignment="1">
      <alignment wrapText="1"/>
    </xf>
    <xf numFmtId="0" fontId="4" fillId="0" borderId="7" xfId="1" applyFill="1" applyBorder="1"/>
    <xf numFmtId="14" fontId="5" fillId="0" borderId="6" xfId="0" applyNumberFormat="1" applyFont="1" applyFill="1" applyBorder="1" applyAlignment="1">
      <alignment horizontal="right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1" fillId="12" borderId="3" xfId="0" applyFont="1" applyFill="1" applyBorder="1" applyAlignment="1">
      <alignment horizontal="center"/>
    </xf>
    <xf numFmtId="0" fontId="22" fillId="1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9E0000"/>
      <color rgb="FFF4860C"/>
      <color rgb="FF006600"/>
      <color rgb="FFFF3300"/>
      <color rgb="FF00C012"/>
      <color rgb="FF38B2B8"/>
      <color rgb="FFB5A1C5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trava.com/activities/6004141635" TargetMode="External"/><Relationship Id="rId18" Type="http://schemas.openxmlformats.org/officeDocument/2006/relationships/hyperlink" Target="https://www.strava.com/activities/6221483473" TargetMode="External"/><Relationship Id="rId26" Type="http://schemas.openxmlformats.org/officeDocument/2006/relationships/hyperlink" Target="https://www.strava.com/activities/6956277156" TargetMode="External"/><Relationship Id="rId39" Type="http://schemas.openxmlformats.org/officeDocument/2006/relationships/hyperlink" Target="https://www.strava.com/activities/7792502165" TargetMode="External"/><Relationship Id="rId3" Type="http://schemas.openxmlformats.org/officeDocument/2006/relationships/hyperlink" Target="https://www.strava.com/activities/3573590854" TargetMode="External"/><Relationship Id="rId21" Type="http://schemas.openxmlformats.org/officeDocument/2006/relationships/hyperlink" Target="https://www.strava.com/activities/6400524719" TargetMode="External"/><Relationship Id="rId34" Type="http://schemas.openxmlformats.org/officeDocument/2006/relationships/hyperlink" Target="https://www.strava.com/activities/7404879962" TargetMode="External"/><Relationship Id="rId42" Type="http://schemas.openxmlformats.org/officeDocument/2006/relationships/hyperlink" Target="https://www.strava.com/activities/8398000250" TargetMode="External"/><Relationship Id="rId47" Type="http://schemas.openxmlformats.org/officeDocument/2006/relationships/hyperlink" Target="https://www.strava.com/activities/9370802328" TargetMode="External"/><Relationship Id="rId50" Type="http://schemas.openxmlformats.org/officeDocument/2006/relationships/hyperlink" Target="https://www.strava.com/activities/9464356077" TargetMode="External"/><Relationship Id="rId7" Type="http://schemas.openxmlformats.org/officeDocument/2006/relationships/hyperlink" Target="https://www.strava.com/activities/4942389753" TargetMode="External"/><Relationship Id="rId12" Type="http://schemas.openxmlformats.org/officeDocument/2006/relationships/hyperlink" Target="https://www.strava.com/activities/5988302198" TargetMode="External"/><Relationship Id="rId17" Type="http://schemas.openxmlformats.org/officeDocument/2006/relationships/hyperlink" Target="https://www.strava.com/activities/6123247193" TargetMode="External"/><Relationship Id="rId25" Type="http://schemas.openxmlformats.org/officeDocument/2006/relationships/hyperlink" Target="https://www.strava.com/activities/6856883167" TargetMode="External"/><Relationship Id="rId33" Type="http://schemas.openxmlformats.org/officeDocument/2006/relationships/hyperlink" Target="https://www.strava.com/activities/7148495021" TargetMode="External"/><Relationship Id="rId38" Type="http://schemas.openxmlformats.org/officeDocument/2006/relationships/hyperlink" Target="https://www.strava.com/activities/7787632053" TargetMode="External"/><Relationship Id="rId46" Type="http://schemas.openxmlformats.org/officeDocument/2006/relationships/hyperlink" Target="https://www.strava.com/activities/9072168448" TargetMode="External"/><Relationship Id="rId2" Type="http://schemas.openxmlformats.org/officeDocument/2006/relationships/hyperlink" Target="https://www.strava.com/activities/3747011999" TargetMode="External"/><Relationship Id="rId16" Type="http://schemas.openxmlformats.org/officeDocument/2006/relationships/hyperlink" Target="https://www.strava.com/activities/6155741407" TargetMode="External"/><Relationship Id="rId20" Type="http://schemas.openxmlformats.org/officeDocument/2006/relationships/hyperlink" Target="https://www.strava.com/activities/6289967322" TargetMode="External"/><Relationship Id="rId29" Type="http://schemas.openxmlformats.org/officeDocument/2006/relationships/hyperlink" Target="https://www.strava.com/activities/7052319493" TargetMode="External"/><Relationship Id="rId41" Type="http://schemas.openxmlformats.org/officeDocument/2006/relationships/hyperlink" Target="https://www.strava.com/activities/8392821955" TargetMode="External"/><Relationship Id="rId1" Type="http://schemas.openxmlformats.org/officeDocument/2006/relationships/hyperlink" Target="https://www.strava.com/activities/3984434728" TargetMode="External"/><Relationship Id="rId6" Type="http://schemas.openxmlformats.org/officeDocument/2006/relationships/hyperlink" Target="https://www.strava.com/activities/5570474063" TargetMode="External"/><Relationship Id="rId11" Type="http://schemas.openxmlformats.org/officeDocument/2006/relationships/hyperlink" Target="https://www.strava.com/activities/5944688825" TargetMode="External"/><Relationship Id="rId24" Type="http://schemas.openxmlformats.org/officeDocument/2006/relationships/hyperlink" Target="https://www.strava.com/activities/6539583185" TargetMode="External"/><Relationship Id="rId32" Type="http://schemas.openxmlformats.org/officeDocument/2006/relationships/hyperlink" Target="https://www.strava.com/activities/7143281721" TargetMode="External"/><Relationship Id="rId37" Type="http://schemas.openxmlformats.org/officeDocument/2006/relationships/hyperlink" Target="https://www.strava.com/activities/7711297712" TargetMode="External"/><Relationship Id="rId40" Type="http://schemas.openxmlformats.org/officeDocument/2006/relationships/hyperlink" Target="https://www.strava.com/activities/8198833806" TargetMode="External"/><Relationship Id="rId45" Type="http://schemas.openxmlformats.org/officeDocument/2006/relationships/hyperlink" Target="https://www.strava.com/activities/8280399523" TargetMode="External"/><Relationship Id="rId5" Type="http://schemas.openxmlformats.org/officeDocument/2006/relationships/hyperlink" Target="https://www.strava.com/activities/3163407884" TargetMode="External"/><Relationship Id="rId15" Type="http://schemas.openxmlformats.org/officeDocument/2006/relationships/hyperlink" Target="https://www.strava.com/activities/2672888173" TargetMode="External"/><Relationship Id="rId23" Type="http://schemas.openxmlformats.org/officeDocument/2006/relationships/hyperlink" Target="https://www.strava.com/activities/6539736855" TargetMode="External"/><Relationship Id="rId28" Type="http://schemas.openxmlformats.org/officeDocument/2006/relationships/hyperlink" Target="https://www.strava.com/activities/7034723082" TargetMode="External"/><Relationship Id="rId36" Type="http://schemas.openxmlformats.org/officeDocument/2006/relationships/hyperlink" Target="https://www.strava.com/activities/7561133427" TargetMode="External"/><Relationship Id="rId49" Type="http://schemas.openxmlformats.org/officeDocument/2006/relationships/hyperlink" Target="https://www.strava.com/activities/9458278614" TargetMode="External"/><Relationship Id="rId10" Type="http://schemas.openxmlformats.org/officeDocument/2006/relationships/hyperlink" Target="https://www.strava.com/activities/5906550135" TargetMode="External"/><Relationship Id="rId19" Type="http://schemas.openxmlformats.org/officeDocument/2006/relationships/hyperlink" Target="https://www.strava.com/activities/6289281878" TargetMode="External"/><Relationship Id="rId31" Type="http://schemas.openxmlformats.org/officeDocument/2006/relationships/hyperlink" Target="https://www.strava.com/activities/7110714393" TargetMode="External"/><Relationship Id="rId44" Type="http://schemas.openxmlformats.org/officeDocument/2006/relationships/hyperlink" Target="https://www.strava.com/activities/8744149756" TargetMode="External"/><Relationship Id="rId4" Type="http://schemas.openxmlformats.org/officeDocument/2006/relationships/hyperlink" Target="https://www.strava.com/activities/3066454797" TargetMode="External"/><Relationship Id="rId9" Type="http://schemas.openxmlformats.org/officeDocument/2006/relationships/hyperlink" Target="https://www.strava.com/activities/5607574804" TargetMode="External"/><Relationship Id="rId14" Type="http://schemas.openxmlformats.org/officeDocument/2006/relationships/hyperlink" Target="https://www.strava.com/activities/6054825573" TargetMode="External"/><Relationship Id="rId22" Type="http://schemas.openxmlformats.org/officeDocument/2006/relationships/hyperlink" Target="https://www.strava.com/activities/6457382480" TargetMode="External"/><Relationship Id="rId27" Type="http://schemas.openxmlformats.org/officeDocument/2006/relationships/hyperlink" Target="https://www.strava.com/activities/6993475164" TargetMode="External"/><Relationship Id="rId30" Type="http://schemas.openxmlformats.org/officeDocument/2006/relationships/hyperlink" Target="https://www.strava.com/activities/7066450463" TargetMode="External"/><Relationship Id="rId35" Type="http://schemas.openxmlformats.org/officeDocument/2006/relationships/hyperlink" Target="https://www.strava.com/activities/7555629652" TargetMode="External"/><Relationship Id="rId43" Type="http://schemas.openxmlformats.org/officeDocument/2006/relationships/hyperlink" Target="https://www.strava.com/activities/8666683443" TargetMode="External"/><Relationship Id="rId48" Type="http://schemas.openxmlformats.org/officeDocument/2006/relationships/hyperlink" Target="https://www.strava.com/activities/9414935853" TargetMode="External"/><Relationship Id="rId8" Type="http://schemas.openxmlformats.org/officeDocument/2006/relationships/hyperlink" Target="https://www.strava.com/activities/5420303861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rava.com/activities/5265232908" TargetMode="External"/><Relationship Id="rId1" Type="http://schemas.openxmlformats.org/officeDocument/2006/relationships/hyperlink" Target="https://www.strava.com/activities/481501554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ava.com/activities/7233574670" TargetMode="External"/><Relationship Id="rId2" Type="http://schemas.openxmlformats.org/officeDocument/2006/relationships/hyperlink" Target="https://www.strava.com/activities/3937791216" TargetMode="External"/><Relationship Id="rId1" Type="http://schemas.openxmlformats.org/officeDocument/2006/relationships/hyperlink" Target="https://www.strava.com/activities/392635117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trava.com/activities/723364659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ava.com/activities/8177921664" TargetMode="External"/><Relationship Id="rId2" Type="http://schemas.openxmlformats.org/officeDocument/2006/relationships/hyperlink" Target="https://www.strava.com/activities/8163037425" TargetMode="External"/><Relationship Id="rId1" Type="http://schemas.openxmlformats.org/officeDocument/2006/relationships/hyperlink" Target="https://www.strava.com/activities/642016371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rava.com/activities/60212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2" workbookViewId="0">
      <selection activeCell="E40" sqref="E40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68" t="s">
        <v>34</v>
      </c>
      <c r="B1" s="69"/>
      <c r="C1" s="69"/>
      <c r="D1" s="69"/>
      <c r="E1" s="69"/>
      <c r="F1" s="70"/>
    </row>
    <row r="2" spans="1:6" s="4" customFormat="1" x14ac:dyDescent="0.3">
      <c r="A2" s="10" t="s">
        <v>4</v>
      </c>
      <c r="B2" s="3" t="s">
        <v>3</v>
      </c>
      <c r="C2" s="3" t="s">
        <v>35</v>
      </c>
      <c r="D2" s="3" t="s">
        <v>36</v>
      </c>
      <c r="E2" s="3" t="s">
        <v>0</v>
      </c>
      <c r="F2" s="11" t="s">
        <v>1</v>
      </c>
    </row>
    <row r="3" spans="1:6" s="1" customFormat="1" x14ac:dyDescent="0.3">
      <c r="A3" s="65" t="s">
        <v>29</v>
      </c>
      <c r="B3" s="74"/>
      <c r="C3" s="74"/>
      <c r="D3" s="74"/>
      <c r="E3" s="74"/>
      <c r="F3" s="75"/>
    </row>
    <row r="4" spans="1:6" s="1" customFormat="1" x14ac:dyDescent="0.3">
      <c r="A4" s="12" t="s">
        <v>10</v>
      </c>
      <c r="B4" s="13">
        <f>D4-C4</f>
        <v>68.7</v>
      </c>
      <c r="C4" s="13">
        <v>0</v>
      </c>
      <c r="D4" s="13">
        <v>68.7</v>
      </c>
      <c r="E4" s="13" t="s">
        <v>37</v>
      </c>
      <c r="F4" s="14" t="s">
        <v>11</v>
      </c>
    </row>
    <row r="5" spans="1:6" s="1" customFormat="1" x14ac:dyDescent="0.3">
      <c r="A5" s="65" t="s">
        <v>28</v>
      </c>
      <c r="B5" s="74"/>
      <c r="C5" s="74"/>
      <c r="D5" s="74"/>
      <c r="E5" s="74"/>
      <c r="F5" s="75"/>
    </row>
    <row r="6" spans="1:6" s="1" customFormat="1" x14ac:dyDescent="0.3">
      <c r="A6" s="12" t="s">
        <v>10</v>
      </c>
      <c r="B6" s="13">
        <f>D6-C6</f>
        <v>689.8</v>
      </c>
      <c r="C6" s="13">
        <v>0</v>
      </c>
      <c r="D6" s="13">
        <v>689.8</v>
      </c>
      <c r="E6" s="13" t="s">
        <v>46</v>
      </c>
      <c r="F6" s="14" t="s">
        <v>11</v>
      </c>
    </row>
    <row r="7" spans="1:6" s="1" customFormat="1" x14ac:dyDescent="0.3">
      <c r="A7" s="65" t="s">
        <v>27</v>
      </c>
      <c r="B7" s="66"/>
      <c r="C7" s="66"/>
      <c r="D7" s="66"/>
      <c r="E7" s="66"/>
      <c r="F7" s="67"/>
    </row>
    <row r="8" spans="1:6" s="1" customFormat="1" x14ac:dyDescent="0.3">
      <c r="A8" s="12" t="s">
        <v>10</v>
      </c>
      <c r="B8" s="13">
        <f>D8-C8</f>
        <v>286.2</v>
      </c>
      <c r="C8" s="13">
        <v>0</v>
      </c>
      <c r="D8" s="13">
        <v>286.2</v>
      </c>
      <c r="E8" s="13" t="s">
        <v>47</v>
      </c>
      <c r="F8" s="14" t="s">
        <v>11</v>
      </c>
    </row>
    <row r="9" spans="1:6" s="1" customFormat="1" x14ac:dyDescent="0.3">
      <c r="A9" s="65" t="s">
        <v>26</v>
      </c>
      <c r="B9" s="66"/>
      <c r="C9" s="66"/>
      <c r="D9" s="66"/>
      <c r="E9" s="66"/>
      <c r="F9" s="67"/>
    </row>
    <row r="10" spans="1:6" s="1" customFormat="1" x14ac:dyDescent="0.3">
      <c r="A10" s="12" t="s">
        <v>10</v>
      </c>
      <c r="B10" s="13">
        <f>C10-D10</f>
        <v>867.7</v>
      </c>
      <c r="C10" s="13">
        <v>1072.7</v>
      </c>
      <c r="D10" s="13">
        <v>205</v>
      </c>
      <c r="E10" s="13" t="s">
        <v>234</v>
      </c>
      <c r="F10" s="14" t="s">
        <v>11</v>
      </c>
    </row>
    <row r="11" spans="1:6" s="1" customFormat="1" x14ac:dyDescent="0.3">
      <c r="A11" s="22">
        <v>44917</v>
      </c>
      <c r="B11" s="21">
        <f>C11-D11</f>
        <v>5</v>
      </c>
      <c r="C11" s="21">
        <v>205</v>
      </c>
      <c r="D11" s="21">
        <v>200</v>
      </c>
      <c r="E11" s="21" t="s">
        <v>236</v>
      </c>
      <c r="F11" s="63" t="s">
        <v>233</v>
      </c>
    </row>
    <row r="12" spans="1:6" s="1" customFormat="1" x14ac:dyDescent="0.3">
      <c r="A12" s="12" t="s">
        <v>10</v>
      </c>
      <c r="B12" s="13">
        <f>C12-D12</f>
        <v>200</v>
      </c>
      <c r="C12" s="13">
        <v>200</v>
      </c>
      <c r="D12" s="13">
        <v>0</v>
      </c>
      <c r="E12" s="13" t="s">
        <v>235</v>
      </c>
      <c r="F12" s="14" t="s">
        <v>11</v>
      </c>
    </row>
    <row r="13" spans="1:6" s="1" customFormat="1" x14ac:dyDescent="0.3">
      <c r="A13" s="71" t="s">
        <v>25</v>
      </c>
      <c r="B13" s="72"/>
      <c r="C13" s="72"/>
      <c r="D13" s="72"/>
      <c r="E13" s="72"/>
      <c r="F13" s="73"/>
    </row>
    <row r="14" spans="1:6" s="2" customFormat="1" x14ac:dyDescent="0.3">
      <c r="A14" s="22">
        <v>44668</v>
      </c>
      <c r="B14" s="21">
        <f t="shared" ref="B14:B21" si="0">C14-D14</f>
        <v>35</v>
      </c>
      <c r="C14" s="41">
        <v>1161.5</v>
      </c>
      <c r="D14" s="41">
        <v>1126.5</v>
      </c>
      <c r="E14" s="41" t="s">
        <v>187</v>
      </c>
      <c r="F14" s="63" t="s">
        <v>164</v>
      </c>
    </row>
    <row r="15" spans="1:6" s="2" customFormat="1" x14ac:dyDescent="0.3">
      <c r="A15" s="22">
        <v>44843</v>
      </c>
      <c r="B15" s="21">
        <f t="shared" si="0"/>
        <v>7</v>
      </c>
      <c r="C15" s="41">
        <v>1126.5</v>
      </c>
      <c r="D15" s="41">
        <v>1119.5</v>
      </c>
      <c r="E15" s="41" t="s">
        <v>218</v>
      </c>
      <c r="F15" s="63" t="s">
        <v>217</v>
      </c>
    </row>
    <row r="16" spans="1:6" s="2" customFormat="1" x14ac:dyDescent="0.3">
      <c r="A16" s="22">
        <v>44897</v>
      </c>
      <c r="B16" s="21">
        <f t="shared" si="0"/>
        <v>7</v>
      </c>
      <c r="C16" s="41">
        <v>1119.5</v>
      </c>
      <c r="D16" s="41">
        <v>1112.5</v>
      </c>
      <c r="E16" s="41" t="s">
        <v>224</v>
      </c>
      <c r="F16" s="63" t="s">
        <v>223</v>
      </c>
    </row>
    <row r="17" spans="1:6" s="2" customFormat="1" x14ac:dyDescent="0.3">
      <c r="A17" s="22">
        <v>44940</v>
      </c>
      <c r="B17" s="21">
        <f t="shared" si="0"/>
        <v>21.5</v>
      </c>
      <c r="C17" s="41">
        <v>1112.5</v>
      </c>
      <c r="D17" s="41">
        <v>1091</v>
      </c>
      <c r="E17" s="41" t="s">
        <v>228</v>
      </c>
      <c r="F17" s="63" t="s">
        <v>225</v>
      </c>
    </row>
    <row r="18" spans="1:6" s="2" customFormat="1" x14ac:dyDescent="0.3">
      <c r="A18" s="22">
        <v>44941</v>
      </c>
      <c r="B18" s="21">
        <f t="shared" si="0"/>
        <v>22.5</v>
      </c>
      <c r="C18" s="41">
        <v>1091</v>
      </c>
      <c r="D18" s="41">
        <v>1068.5</v>
      </c>
      <c r="E18" s="41" t="s">
        <v>227</v>
      </c>
      <c r="F18" s="63" t="s">
        <v>226</v>
      </c>
    </row>
    <row r="19" spans="1:6" s="2" customFormat="1" x14ac:dyDescent="0.3">
      <c r="A19" s="22">
        <v>44990</v>
      </c>
      <c r="B19" s="21">
        <f t="shared" si="0"/>
        <v>20.5</v>
      </c>
      <c r="C19" s="41">
        <v>1068.5</v>
      </c>
      <c r="D19" s="41">
        <v>1048</v>
      </c>
      <c r="E19" s="41" t="s">
        <v>230</v>
      </c>
      <c r="F19" s="63" t="s">
        <v>229</v>
      </c>
    </row>
    <row r="20" spans="1:6" x14ac:dyDescent="0.3">
      <c r="A20" s="22">
        <v>44639</v>
      </c>
      <c r="B20" s="21">
        <f t="shared" si="0"/>
        <v>19.5</v>
      </c>
      <c r="C20" s="41">
        <v>1048</v>
      </c>
      <c r="D20" s="41">
        <v>1028.5</v>
      </c>
      <c r="E20" s="41" t="s">
        <v>232</v>
      </c>
      <c r="F20" s="63" t="s">
        <v>231</v>
      </c>
    </row>
    <row r="21" spans="1:6" x14ac:dyDescent="0.3">
      <c r="A21" s="16">
        <v>43863</v>
      </c>
      <c r="B21" s="17">
        <f t="shared" si="0"/>
        <v>19.5</v>
      </c>
      <c r="C21" s="17">
        <v>1028.5</v>
      </c>
      <c r="D21" s="17">
        <v>1009</v>
      </c>
      <c r="E21" s="17" t="s">
        <v>165</v>
      </c>
      <c r="F21" s="18" t="s">
        <v>2</v>
      </c>
    </row>
    <row r="22" spans="1:6" x14ac:dyDescent="0.3">
      <c r="A22" s="16">
        <v>43897</v>
      </c>
      <c r="B22" s="17">
        <f t="shared" ref="B22:B50" si="1">C22-D22</f>
        <v>26.5</v>
      </c>
      <c r="C22" s="17">
        <v>1009</v>
      </c>
      <c r="D22" s="17">
        <v>982.5</v>
      </c>
      <c r="E22" s="17" t="s">
        <v>166</v>
      </c>
      <c r="F22" s="18" t="s">
        <v>5</v>
      </c>
    </row>
    <row r="23" spans="1:6" x14ac:dyDescent="0.3">
      <c r="A23" s="16">
        <v>43988</v>
      </c>
      <c r="B23" s="17">
        <f t="shared" si="1"/>
        <v>13</v>
      </c>
      <c r="C23" s="17">
        <v>982.5</v>
      </c>
      <c r="D23" s="17">
        <v>969.5</v>
      </c>
      <c r="E23" s="17" t="s">
        <v>167</v>
      </c>
      <c r="F23" s="18" t="s">
        <v>6</v>
      </c>
    </row>
    <row r="24" spans="1:6" x14ac:dyDescent="0.3">
      <c r="A24" s="16">
        <v>44023</v>
      </c>
      <c r="B24" s="17">
        <f t="shared" si="1"/>
        <v>18</v>
      </c>
      <c r="C24" s="17">
        <v>969.5</v>
      </c>
      <c r="D24" s="17">
        <v>951.5</v>
      </c>
      <c r="E24" s="17" t="s">
        <v>168</v>
      </c>
      <c r="F24" s="18" t="s">
        <v>7</v>
      </c>
    </row>
    <row r="25" spans="1:6" x14ac:dyDescent="0.3">
      <c r="A25" s="16">
        <v>44072</v>
      </c>
      <c r="B25" s="17">
        <f t="shared" si="1"/>
        <v>36.5</v>
      </c>
      <c r="C25" s="17">
        <v>951.5</v>
      </c>
      <c r="D25" s="17">
        <v>915</v>
      </c>
      <c r="E25" s="17" t="s">
        <v>169</v>
      </c>
      <c r="F25" s="18" t="s">
        <v>8</v>
      </c>
    </row>
    <row r="26" spans="1:6" x14ac:dyDescent="0.3">
      <c r="A26" s="16">
        <v>44086</v>
      </c>
      <c r="B26" s="17">
        <f t="shared" si="1"/>
        <v>33</v>
      </c>
      <c r="C26" s="17">
        <v>915</v>
      </c>
      <c r="D26" s="17">
        <v>882</v>
      </c>
      <c r="E26" s="17" t="s">
        <v>170</v>
      </c>
      <c r="F26" s="18" t="s">
        <v>9</v>
      </c>
    </row>
    <row r="27" spans="1:6" x14ac:dyDescent="0.3">
      <c r="A27" s="16">
        <v>44542</v>
      </c>
      <c r="B27" s="17">
        <f t="shared" si="1"/>
        <v>11</v>
      </c>
      <c r="C27" s="17">
        <v>882</v>
      </c>
      <c r="D27" s="17">
        <v>871</v>
      </c>
      <c r="E27" s="17" t="s">
        <v>185</v>
      </c>
      <c r="F27" s="18" t="s">
        <v>60</v>
      </c>
    </row>
    <row r="28" spans="1:6" x14ac:dyDescent="0.3">
      <c r="A28" s="16">
        <v>44675</v>
      </c>
      <c r="B28" s="17">
        <f t="shared" si="1"/>
        <v>18.5</v>
      </c>
      <c r="C28" s="36">
        <v>871</v>
      </c>
      <c r="D28" s="36">
        <v>852.5</v>
      </c>
      <c r="E28" s="36" t="s">
        <v>190</v>
      </c>
      <c r="F28" s="18" t="s">
        <v>186</v>
      </c>
    </row>
    <row r="29" spans="1:6" s="2" customFormat="1" x14ac:dyDescent="0.3">
      <c r="A29" s="22">
        <v>44681</v>
      </c>
      <c r="B29" s="21">
        <f t="shared" si="1"/>
        <v>22.5</v>
      </c>
      <c r="C29" s="21">
        <v>852.5</v>
      </c>
      <c r="D29" s="21">
        <v>830</v>
      </c>
      <c r="E29" s="21" t="s">
        <v>191</v>
      </c>
      <c r="F29" s="18" t="s">
        <v>189</v>
      </c>
    </row>
    <row r="30" spans="1:6" s="2" customFormat="1" x14ac:dyDescent="0.3">
      <c r="A30" s="22">
        <v>44660</v>
      </c>
      <c r="B30" s="21">
        <f t="shared" si="1"/>
        <v>26</v>
      </c>
      <c r="C30" s="21">
        <v>830</v>
      </c>
      <c r="D30" s="21">
        <v>804</v>
      </c>
      <c r="E30" s="21" t="s">
        <v>192</v>
      </c>
      <c r="F30" s="18" t="s">
        <v>163</v>
      </c>
    </row>
    <row r="31" spans="1:6" s="2" customFormat="1" x14ac:dyDescent="0.3">
      <c r="A31" s="22">
        <v>44640</v>
      </c>
      <c r="B31" s="21">
        <f t="shared" si="1"/>
        <v>12</v>
      </c>
      <c r="C31" s="21">
        <v>804</v>
      </c>
      <c r="D31" s="21">
        <v>792</v>
      </c>
      <c r="E31" s="21" t="s">
        <v>162</v>
      </c>
      <c r="F31" s="62" t="s">
        <v>161</v>
      </c>
    </row>
    <row r="32" spans="1:6" s="1" customFormat="1" x14ac:dyDescent="0.3">
      <c r="A32" s="20">
        <v>44380</v>
      </c>
      <c r="B32" s="21">
        <f t="shared" si="1"/>
        <v>8.2999999999999545</v>
      </c>
      <c r="C32" s="21">
        <v>792</v>
      </c>
      <c r="D32" s="21">
        <v>783.7</v>
      </c>
      <c r="E32" s="21" t="s">
        <v>13</v>
      </c>
      <c r="F32" s="18" t="s">
        <v>12</v>
      </c>
    </row>
    <row r="33" spans="1:6" x14ac:dyDescent="0.3">
      <c r="A33" s="59">
        <v>44578</v>
      </c>
      <c r="B33" s="60">
        <f t="shared" si="1"/>
        <v>0.70000000000004547</v>
      </c>
      <c r="C33" s="60">
        <v>783.7</v>
      </c>
      <c r="D33" s="60">
        <v>783</v>
      </c>
      <c r="E33" s="60" t="s">
        <v>171</v>
      </c>
      <c r="F33" s="18" t="s">
        <v>159</v>
      </c>
    </row>
    <row r="34" spans="1:6" s="1" customFormat="1" x14ac:dyDescent="0.3">
      <c r="A34" s="61">
        <v>44268</v>
      </c>
      <c r="B34" s="60">
        <f t="shared" si="1"/>
        <v>28.5</v>
      </c>
      <c r="C34" s="60">
        <v>783</v>
      </c>
      <c r="D34" s="60">
        <v>754.5</v>
      </c>
      <c r="E34" s="60" t="s">
        <v>172</v>
      </c>
      <c r="F34" s="18" t="s">
        <v>14</v>
      </c>
    </row>
    <row r="35" spans="1:6" s="2" customFormat="1" ht="13.8" customHeight="1" x14ac:dyDescent="0.3">
      <c r="A35" s="59">
        <v>44578</v>
      </c>
      <c r="B35" s="60">
        <f t="shared" si="1"/>
        <v>6.5</v>
      </c>
      <c r="C35" s="60">
        <v>754.5</v>
      </c>
      <c r="D35" s="60">
        <v>748</v>
      </c>
      <c r="E35" s="60" t="s">
        <v>173</v>
      </c>
      <c r="F35" s="18" t="s">
        <v>160</v>
      </c>
    </row>
    <row r="36" spans="1:6" s="2" customFormat="1" ht="13.8" customHeight="1" x14ac:dyDescent="0.3">
      <c r="A36" s="22">
        <v>44562</v>
      </c>
      <c r="B36" s="21">
        <f t="shared" si="1"/>
        <v>10</v>
      </c>
      <c r="C36" s="21">
        <v>748</v>
      </c>
      <c r="D36" s="21">
        <v>738</v>
      </c>
      <c r="E36" s="21" t="s">
        <v>174</v>
      </c>
      <c r="F36" s="18" t="s">
        <v>158</v>
      </c>
    </row>
    <row r="37" spans="1:6" s="2" customFormat="1" ht="13.8" customHeight="1" x14ac:dyDescent="0.3">
      <c r="A37" s="22">
        <v>44548</v>
      </c>
      <c r="B37" s="21">
        <f t="shared" si="1"/>
        <v>15</v>
      </c>
      <c r="C37" s="21">
        <v>738</v>
      </c>
      <c r="D37" s="21">
        <v>723</v>
      </c>
      <c r="E37" s="21" t="s">
        <v>175</v>
      </c>
      <c r="F37" s="18" t="s">
        <v>61</v>
      </c>
    </row>
    <row r="38" spans="1:6" x14ac:dyDescent="0.3">
      <c r="A38" s="20">
        <v>44352</v>
      </c>
      <c r="B38" s="21">
        <f t="shared" si="1"/>
        <v>25.5</v>
      </c>
      <c r="C38" s="21">
        <v>723</v>
      </c>
      <c r="D38" s="21">
        <v>697.5</v>
      </c>
      <c r="E38" s="21" t="s">
        <v>176</v>
      </c>
      <c r="F38" s="18" t="s">
        <v>15</v>
      </c>
    </row>
    <row r="39" spans="1:6" x14ac:dyDescent="0.3">
      <c r="A39" s="16">
        <v>44387</v>
      </c>
      <c r="B39" s="17">
        <f t="shared" si="1"/>
        <v>34</v>
      </c>
      <c r="C39" s="17">
        <v>697.5</v>
      </c>
      <c r="D39" s="17">
        <v>663.5</v>
      </c>
      <c r="E39" s="17" t="s">
        <v>177</v>
      </c>
      <c r="F39" s="18" t="s">
        <v>16</v>
      </c>
    </row>
    <row r="40" spans="1:6" x14ac:dyDescent="0.3">
      <c r="A40" s="16">
        <v>44443</v>
      </c>
      <c r="B40" s="17">
        <f t="shared" si="1"/>
        <v>30.5</v>
      </c>
      <c r="C40" s="17">
        <v>663.5</v>
      </c>
      <c r="D40" s="17">
        <v>633</v>
      </c>
      <c r="E40" s="17" t="s">
        <v>178</v>
      </c>
      <c r="F40" s="18" t="s">
        <v>17</v>
      </c>
    </row>
    <row r="41" spans="1:6" x14ac:dyDescent="0.3">
      <c r="A41" s="16">
        <v>44450</v>
      </c>
      <c r="B41" s="17">
        <f t="shared" si="1"/>
        <v>9</v>
      </c>
      <c r="C41" s="17">
        <v>633</v>
      </c>
      <c r="D41" s="17">
        <v>624</v>
      </c>
      <c r="E41" s="17" t="s">
        <v>19</v>
      </c>
      <c r="F41" s="18" t="s">
        <v>18</v>
      </c>
    </row>
    <row r="42" spans="1:6" x14ac:dyDescent="0.3">
      <c r="A42" s="16">
        <v>44458</v>
      </c>
      <c r="B42" s="17">
        <f t="shared" si="1"/>
        <v>4.5</v>
      </c>
      <c r="C42" s="17">
        <v>624</v>
      </c>
      <c r="D42" s="17">
        <v>619.5</v>
      </c>
      <c r="E42" s="17" t="s">
        <v>21</v>
      </c>
      <c r="F42" s="18" t="s">
        <v>20</v>
      </c>
    </row>
    <row r="43" spans="1:6" x14ac:dyDescent="0.3">
      <c r="A43" s="16">
        <v>44461</v>
      </c>
      <c r="B43" s="17">
        <f t="shared" si="1"/>
        <v>3.5</v>
      </c>
      <c r="C43" s="17">
        <v>619.5</v>
      </c>
      <c r="D43" s="17">
        <v>616</v>
      </c>
      <c r="E43" s="17" t="s">
        <v>22</v>
      </c>
      <c r="F43" s="18" t="s">
        <v>23</v>
      </c>
    </row>
    <row r="44" spans="1:6" s="1" customFormat="1" x14ac:dyDescent="0.3">
      <c r="A44" s="16">
        <v>44471</v>
      </c>
      <c r="B44" s="17">
        <f t="shared" si="1"/>
        <v>11.5</v>
      </c>
      <c r="C44" s="17">
        <v>616</v>
      </c>
      <c r="D44" s="17">
        <v>604.5</v>
      </c>
      <c r="E44" s="17" t="s">
        <v>179</v>
      </c>
      <c r="F44" s="18" t="s">
        <v>24</v>
      </c>
    </row>
    <row r="45" spans="1:6" x14ac:dyDescent="0.3">
      <c r="A45" s="22">
        <v>44521</v>
      </c>
      <c r="B45" s="21">
        <f t="shared" si="1"/>
        <v>2.5</v>
      </c>
      <c r="C45" s="21">
        <v>604.5</v>
      </c>
      <c r="D45" s="21">
        <v>602</v>
      </c>
      <c r="E45" s="21" t="s">
        <v>180</v>
      </c>
      <c r="F45" s="18" t="s">
        <v>59</v>
      </c>
    </row>
    <row r="46" spans="1:6" s="2" customFormat="1" x14ac:dyDescent="0.3">
      <c r="A46" s="20">
        <v>44492</v>
      </c>
      <c r="B46" s="21">
        <f t="shared" si="1"/>
        <v>4.5</v>
      </c>
      <c r="C46" s="21">
        <v>602</v>
      </c>
      <c r="D46" s="21">
        <v>597.5</v>
      </c>
      <c r="E46" s="21" t="s">
        <v>181</v>
      </c>
      <c r="F46" s="18" t="s">
        <v>43</v>
      </c>
    </row>
    <row r="47" spans="1:6" x14ac:dyDescent="0.3">
      <c r="A47" s="20">
        <v>44521</v>
      </c>
      <c r="B47" s="21">
        <f t="shared" si="1"/>
        <v>14</v>
      </c>
      <c r="C47" s="21">
        <v>597.5</v>
      </c>
      <c r="D47" s="21">
        <v>583.5</v>
      </c>
      <c r="E47" s="21" t="s">
        <v>182</v>
      </c>
      <c r="F47" s="18" t="s">
        <v>58</v>
      </c>
    </row>
    <row r="48" spans="1:6" s="2" customFormat="1" x14ac:dyDescent="0.3">
      <c r="A48" s="20">
        <v>44485</v>
      </c>
      <c r="B48" s="21">
        <f t="shared" si="1"/>
        <v>14</v>
      </c>
      <c r="C48" s="21">
        <v>583.5</v>
      </c>
      <c r="D48" s="21">
        <v>569.5</v>
      </c>
      <c r="E48" s="21" t="s">
        <v>183</v>
      </c>
      <c r="F48" s="18" t="s">
        <v>44</v>
      </c>
    </row>
    <row r="49" spans="1:6" s="2" customFormat="1" x14ac:dyDescent="0.3">
      <c r="A49" s="20">
        <v>44506</v>
      </c>
      <c r="B49" s="21">
        <f t="shared" si="1"/>
        <v>21.5</v>
      </c>
      <c r="C49" s="21">
        <v>569.5</v>
      </c>
      <c r="D49" s="21">
        <v>548</v>
      </c>
      <c r="E49" s="21" t="s">
        <v>184</v>
      </c>
      <c r="F49" s="18" t="s">
        <v>45</v>
      </c>
    </row>
    <row r="50" spans="1:6" x14ac:dyDescent="0.3">
      <c r="A50" s="16">
        <v>43710</v>
      </c>
      <c r="B50" s="17">
        <f t="shared" si="1"/>
        <v>4.5</v>
      </c>
      <c r="C50" s="17">
        <v>548</v>
      </c>
      <c r="D50" s="17">
        <v>543.5</v>
      </c>
      <c r="E50" s="17" t="s">
        <v>42</v>
      </c>
      <c r="F50" s="18" t="s">
        <v>41</v>
      </c>
    </row>
    <row r="51" spans="1:6" s="1" customFormat="1" x14ac:dyDescent="0.3">
      <c r="A51" s="65" t="s">
        <v>30</v>
      </c>
      <c r="B51" s="66"/>
      <c r="C51" s="66"/>
      <c r="D51" s="66"/>
      <c r="E51" s="66"/>
      <c r="F51" s="67"/>
    </row>
    <row r="52" spans="1:6" s="6" customFormat="1" x14ac:dyDescent="0.3">
      <c r="A52" s="64">
        <v>44695</v>
      </c>
      <c r="B52" s="9">
        <f>C52-D52</f>
        <v>28.5</v>
      </c>
      <c r="C52" s="9">
        <v>543.5</v>
      </c>
      <c r="D52" s="9">
        <v>515</v>
      </c>
      <c r="E52" s="5" t="s">
        <v>196</v>
      </c>
      <c r="F52" s="25" t="s">
        <v>198</v>
      </c>
    </row>
    <row r="53" spans="1:6" s="6" customFormat="1" x14ac:dyDescent="0.3">
      <c r="A53" s="64">
        <v>44696</v>
      </c>
      <c r="B53" s="9">
        <f>C53-D53</f>
        <v>18.699999999999989</v>
      </c>
      <c r="C53" s="9">
        <v>515</v>
      </c>
      <c r="D53" s="9">
        <v>496.3</v>
      </c>
      <c r="E53" s="5" t="s">
        <v>197</v>
      </c>
      <c r="F53" s="25" t="s">
        <v>199</v>
      </c>
    </row>
    <row r="54" spans="1:6" s="6" customFormat="1" x14ac:dyDescent="0.3">
      <c r="A54" s="64">
        <v>44678</v>
      </c>
      <c r="B54" s="9">
        <f t="shared" ref="B54:B58" si="2">C54-D54</f>
        <v>6.5</v>
      </c>
      <c r="C54" s="9">
        <v>496.3</v>
      </c>
      <c r="D54" s="9">
        <v>489.8</v>
      </c>
      <c r="E54" s="5" t="s">
        <v>195</v>
      </c>
      <c r="F54" s="25" t="s">
        <v>188</v>
      </c>
    </row>
    <row r="55" spans="1:6" s="6" customFormat="1" x14ac:dyDescent="0.3">
      <c r="A55" s="64">
        <v>44689</v>
      </c>
      <c r="B55" s="9">
        <f t="shared" si="2"/>
        <v>16.400000000000034</v>
      </c>
      <c r="C55" s="9">
        <v>489.8</v>
      </c>
      <c r="D55" s="9">
        <v>473.4</v>
      </c>
      <c r="E55" s="5" t="s">
        <v>193</v>
      </c>
      <c r="F55" s="25" t="s">
        <v>194</v>
      </c>
    </row>
    <row r="56" spans="1:6" s="6" customFormat="1" x14ac:dyDescent="0.3">
      <c r="A56" s="64">
        <v>44744</v>
      </c>
      <c r="B56" s="9">
        <f t="shared" si="2"/>
        <v>22.899999999999977</v>
      </c>
      <c r="C56" s="9">
        <v>473.4</v>
      </c>
      <c r="D56" s="9">
        <v>450.5</v>
      </c>
      <c r="E56" s="5" t="s">
        <v>206</v>
      </c>
      <c r="F56" s="25" t="s">
        <v>205</v>
      </c>
    </row>
    <row r="57" spans="1:6" s="6" customFormat="1" x14ac:dyDescent="0.3">
      <c r="A57" s="64">
        <v>44772</v>
      </c>
      <c r="B57" s="9">
        <f t="shared" si="2"/>
        <v>19.5</v>
      </c>
      <c r="C57" s="9">
        <v>450.5</v>
      </c>
      <c r="D57" s="9">
        <v>431</v>
      </c>
      <c r="E57" s="5" t="s">
        <v>207</v>
      </c>
      <c r="F57" s="25" t="s">
        <v>209</v>
      </c>
    </row>
    <row r="58" spans="1:6" s="6" customFormat="1" x14ac:dyDescent="0.3">
      <c r="A58" s="64">
        <v>44773</v>
      </c>
      <c r="B58" s="9">
        <f t="shared" si="2"/>
        <v>21.5</v>
      </c>
      <c r="C58" s="9">
        <v>431</v>
      </c>
      <c r="D58" s="9">
        <v>409.5</v>
      </c>
      <c r="E58" s="5" t="s">
        <v>208</v>
      </c>
      <c r="F58" s="25" t="s">
        <v>210</v>
      </c>
    </row>
    <row r="59" spans="1:6" s="6" customFormat="1" x14ac:dyDescent="0.3">
      <c r="A59" s="64">
        <v>44800</v>
      </c>
      <c r="B59" s="9">
        <f>C59-D59</f>
        <v>16.100000000000023</v>
      </c>
      <c r="C59" s="9">
        <v>409.5</v>
      </c>
      <c r="D59" s="9">
        <v>393.4</v>
      </c>
      <c r="E59" s="5" t="s">
        <v>212</v>
      </c>
      <c r="F59" s="25" t="s">
        <v>211</v>
      </c>
    </row>
    <row r="60" spans="1:6" s="6" customFormat="1" x14ac:dyDescent="0.3">
      <c r="A60" s="64">
        <v>45073</v>
      </c>
      <c r="B60" s="9">
        <f>C60-D60</f>
        <v>5</v>
      </c>
      <c r="C60" s="9">
        <v>393.4</v>
      </c>
      <c r="D60" s="9">
        <v>388.4</v>
      </c>
      <c r="E60" s="5" t="s">
        <v>237</v>
      </c>
      <c r="F60" s="25" t="s">
        <v>238</v>
      </c>
    </row>
    <row r="61" spans="1:6" s="6" customFormat="1" x14ac:dyDescent="0.3">
      <c r="A61" s="64">
        <v>45060</v>
      </c>
      <c r="B61" s="9">
        <f t="shared" ref="B61:B67" si="3">C61-D61</f>
        <v>20.399999999999977</v>
      </c>
      <c r="C61" s="9">
        <v>388.4</v>
      </c>
      <c r="D61" s="9">
        <v>368</v>
      </c>
      <c r="E61" s="5" t="s">
        <v>239</v>
      </c>
      <c r="F61" s="25" t="s">
        <v>240</v>
      </c>
    </row>
    <row r="62" spans="1:6" s="6" customFormat="1" x14ac:dyDescent="0.3">
      <c r="A62" s="64">
        <v>44814</v>
      </c>
      <c r="B62" s="9">
        <f t="shared" si="3"/>
        <v>34</v>
      </c>
      <c r="C62" s="9">
        <v>368</v>
      </c>
      <c r="D62" s="9">
        <v>334</v>
      </c>
      <c r="E62" s="5" t="s">
        <v>214</v>
      </c>
      <c r="F62" s="25" t="s">
        <v>213</v>
      </c>
    </row>
    <row r="63" spans="1:6" s="6" customFormat="1" x14ac:dyDescent="0.3">
      <c r="A63" s="64">
        <v>44815</v>
      </c>
      <c r="B63" s="9">
        <f t="shared" si="3"/>
        <v>16</v>
      </c>
      <c r="C63" s="9">
        <v>334</v>
      </c>
      <c r="D63" s="9">
        <v>318</v>
      </c>
      <c r="E63" s="5" t="s">
        <v>215</v>
      </c>
      <c r="F63" s="25" t="s">
        <v>216</v>
      </c>
    </row>
    <row r="64" spans="1:6" s="6" customFormat="1" x14ac:dyDescent="0.3">
      <c r="A64" s="64">
        <v>45087</v>
      </c>
      <c r="B64" s="9">
        <f t="shared" si="3"/>
        <v>26.5</v>
      </c>
      <c r="C64" s="9">
        <v>318</v>
      </c>
      <c r="D64" s="9">
        <v>291.5</v>
      </c>
      <c r="E64" s="5" t="s">
        <v>242</v>
      </c>
      <c r="F64" s="25" t="s">
        <v>241</v>
      </c>
    </row>
    <row r="65" spans="1:6" s="6" customFormat="1" x14ac:dyDescent="0.3">
      <c r="A65" s="64">
        <v>45109</v>
      </c>
      <c r="B65" s="9">
        <f t="shared" si="3"/>
        <v>25.5</v>
      </c>
      <c r="C65" s="9">
        <v>291.5</v>
      </c>
      <c r="D65" s="9">
        <v>266</v>
      </c>
      <c r="E65" s="5" t="s">
        <v>244</v>
      </c>
      <c r="F65" s="25" t="s">
        <v>243</v>
      </c>
    </row>
    <row r="66" spans="1:6" s="6" customFormat="1" x14ac:dyDescent="0.3">
      <c r="A66" s="64">
        <v>45122</v>
      </c>
      <c r="B66" s="9">
        <f t="shared" si="3"/>
        <v>23</v>
      </c>
      <c r="C66" s="9">
        <v>266</v>
      </c>
      <c r="D66" s="9">
        <v>243</v>
      </c>
      <c r="E66" s="5" t="s">
        <v>251</v>
      </c>
      <c r="F66" s="25" t="s">
        <v>249</v>
      </c>
    </row>
    <row r="67" spans="1:6" s="6" customFormat="1" x14ac:dyDescent="0.3">
      <c r="A67" s="64">
        <v>45123</v>
      </c>
      <c r="B67" s="9">
        <f t="shared" si="3"/>
        <v>17</v>
      </c>
      <c r="C67" s="9">
        <v>243</v>
      </c>
      <c r="D67" s="9">
        <v>226</v>
      </c>
      <c r="E67" s="5" t="s">
        <v>252</v>
      </c>
      <c r="F67" s="25" t="s">
        <v>250</v>
      </c>
    </row>
    <row r="68" spans="1:6" s="6" customFormat="1" x14ac:dyDescent="0.3">
      <c r="A68" s="23" t="s">
        <v>10</v>
      </c>
      <c r="B68" s="8">
        <f>C68-D68</f>
        <v>167</v>
      </c>
      <c r="C68" s="8">
        <v>226</v>
      </c>
      <c r="D68" s="8">
        <v>59</v>
      </c>
      <c r="E68" s="7" t="s">
        <v>246</v>
      </c>
      <c r="F68" s="24" t="s">
        <v>11</v>
      </c>
    </row>
    <row r="69" spans="1:6" s="6" customFormat="1" x14ac:dyDescent="0.3">
      <c r="A69" s="64">
        <v>45114</v>
      </c>
      <c r="B69" s="9">
        <f>C69-D69</f>
        <v>15</v>
      </c>
      <c r="C69" s="9">
        <v>59</v>
      </c>
      <c r="D69" s="9">
        <v>44</v>
      </c>
      <c r="E69" s="5" t="s">
        <v>247</v>
      </c>
      <c r="F69" s="25" t="s">
        <v>245</v>
      </c>
    </row>
    <row r="70" spans="1:6" s="6" customFormat="1" x14ac:dyDescent="0.3">
      <c r="A70" s="23" t="s">
        <v>10</v>
      </c>
      <c r="B70" s="8">
        <f>C70-D70</f>
        <v>54</v>
      </c>
      <c r="C70" s="8">
        <v>44</v>
      </c>
      <c r="D70" s="8">
        <v>-10</v>
      </c>
      <c r="E70" s="7" t="s">
        <v>248</v>
      </c>
      <c r="F70" s="24" t="s">
        <v>11</v>
      </c>
    </row>
    <row r="71" spans="1:6" s="1" customFormat="1" x14ac:dyDescent="0.3">
      <c r="A71" s="65" t="s">
        <v>31</v>
      </c>
      <c r="B71" s="66"/>
      <c r="C71" s="66"/>
      <c r="D71" s="66"/>
      <c r="E71" s="66"/>
      <c r="F71" s="67"/>
    </row>
    <row r="72" spans="1:6" s="1" customFormat="1" x14ac:dyDescent="0.3">
      <c r="A72" s="26" t="s">
        <v>10</v>
      </c>
      <c r="B72" s="13">
        <f>D72-C72</f>
        <v>214.6</v>
      </c>
      <c r="C72" s="13">
        <v>0</v>
      </c>
      <c r="D72" s="13">
        <v>214.6</v>
      </c>
      <c r="E72" s="13" t="s">
        <v>38</v>
      </c>
      <c r="F72" s="19" t="s">
        <v>11</v>
      </c>
    </row>
    <row r="73" spans="1:6" s="1" customFormat="1" x14ac:dyDescent="0.3">
      <c r="A73" s="65" t="s">
        <v>32</v>
      </c>
      <c r="B73" s="66"/>
      <c r="C73" s="66"/>
      <c r="D73" s="66"/>
      <c r="E73" s="66"/>
      <c r="F73" s="67"/>
    </row>
    <row r="74" spans="1:6" s="1" customFormat="1" x14ac:dyDescent="0.3">
      <c r="A74" s="26" t="s">
        <v>10</v>
      </c>
      <c r="B74" s="13">
        <f>D74-C74</f>
        <v>854.8</v>
      </c>
      <c r="C74" s="13">
        <v>0</v>
      </c>
      <c r="D74" s="13">
        <v>854.8</v>
      </c>
      <c r="E74" s="13" t="s">
        <v>40</v>
      </c>
      <c r="F74" s="19" t="s">
        <v>11</v>
      </c>
    </row>
    <row r="75" spans="1:6" s="1" customFormat="1" x14ac:dyDescent="0.3">
      <c r="A75" s="65" t="s">
        <v>33</v>
      </c>
      <c r="B75" s="66"/>
      <c r="C75" s="66"/>
      <c r="D75" s="66"/>
      <c r="E75" s="66"/>
      <c r="F75" s="67"/>
    </row>
    <row r="76" spans="1:6" s="1" customFormat="1" ht="15" thickBot="1" x14ac:dyDescent="0.35">
      <c r="A76" s="26" t="s">
        <v>10</v>
      </c>
      <c r="B76" s="13">
        <f>D76-C76</f>
        <v>464.9</v>
      </c>
      <c r="C76" s="13">
        <v>0</v>
      </c>
      <c r="D76" s="13">
        <v>464.9</v>
      </c>
      <c r="E76" s="13" t="s">
        <v>39</v>
      </c>
      <c r="F76" s="19" t="s">
        <v>11</v>
      </c>
    </row>
    <row r="77" spans="1:6" ht="31.8" thickBot="1" x14ac:dyDescent="0.65">
      <c r="A77" s="27" t="s">
        <v>111</v>
      </c>
      <c r="B77" s="28">
        <f>SUM(B62,B40,B41,B42,B43,B44,B45,B46,B47,B48,B49,B50,B39,B21,B22,B27,B26,B25,B24,B23,B32,B34,B37,B38,B36,B33,B35,B31,B30,B14,B28,B54,B29,B55,B53,B52,B56,B57,B58,B59,B63,B15,B16,B17,B18,B19,B20,B11,B60,B61,B64,B65,B69,B66,B67)</f>
        <v>955.50000000000011</v>
      </c>
      <c r="C77" s="29">
        <f>(B77/4829.8)</f>
        <v>0.1978342788521264</v>
      </c>
      <c r="D77" s="28"/>
      <c r="E77" s="28"/>
      <c r="F77" s="30"/>
    </row>
  </sheetData>
  <mergeCells count="10">
    <mergeCell ref="A1:F1"/>
    <mergeCell ref="A13:F13"/>
    <mergeCell ref="A3:F3"/>
    <mergeCell ref="A7:F7"/>
    <mergeCell ref="A5:F5"/>
    <mergeCell ref="A51:F51"/>
    <mergeCell ref="A71:F71"/>
    <mergeCell ref="A73:F73"/>
    <mergeCell ref="A75:F75"/>
    <mergeCell ref="A9:F9"/>
  </mergeCells>
  <hyperlinks>
    <hyperlink ref="F25" r:id="rId1"/>
    <hyperlink ref="F24" r:id="rId2"/>
    <hyperlink ref="F23" r:id="rId3"/>
    <hyperlink ref="F21" r:id="rId4"/>
    <hyperlink ref="F22" r:id="rId5"/>
    <hyperlink ref="F32" r:id="rId6"/>
    <hyperlink ref="F34" r:id="rId7"/>
    <hyperlink ref="F38" r:id="rId8"/>
    <hyperlink ref="F39" r:id="rId9"/>
    <hyperlink ref="F40" r:id="rId10"/>
    <hyperlink ref="F41" r:id="rId11"/>
    <hyperlink ref="F42" r:id="rId12"/>
    <hyperlink ref="F43" r:id="rId13"/>
    <hyperlink ref="F44" r:id="rId14"/>
    <hyperlink ref="F50" r:id="rId15"/>
    <hyperlink ref="F46" r:id="rId16"/>
    <hyperlink ref="F48" r:id="rId17"/>
    <hyperlink ref="F49" r:id="rId18"/>
    <hyperlink ref="F47" r:id="rId19"/>
    <hyperlink ref="F45" r:id="rId20"/>
    <hyperlink ref="F37" r:id="rId21"/>
    <hyperlink ref="F36" r:id="rId22"/>
    <hyperlink ref="F33" r:id="rId23"/>
    <hyperlink ref="F35" r:id="rId24"/>
    <hyperlink ref="F31" r:id="rId25"/>
    <hyperlink ref="F30" r:id="rId26"/>
    <hyperlink ref="F14" r:id="rId27"/>
    <hyperlink ref="F28" r:id="rId28"/>
    <hyperlink ref="F54" r:id="rId29"/>
    <hyperlink ref="F29" r:id="rId30"/>
    <hyperlink ref="F55" r:id="rId31"/>
    <hyperlink ref="F52" r:id="rId32"/>
    <hyperlink ref="F53" r:id="rId33"/>
    <hyperlink ref="F56" r:id="rId34"/>
    <hyperlink ref="F57" r:id="rId35"/>
    <hyperlink ref="F58" r:id="rId36"/>
    <hyperlink ref="F59" r:id="rId37"/>
    <hyperlink ref="F62" r:id="rId38"/>
    <hyperlink ref="F63" r:id="rId39"/>
    <hyperlink ref="F16" r:id="rId40"/>
    <hyperlink ref="F17" r:id="rId41"/>
    <hyperlink ref="F18" r:id="rId42"/>
    <hyperlink ref="F19" r:id="rId43"/>
    <hyperlink ref="F20" r:id="rId44"/>
    <hyperlink ref="F11" r:id="rId45"/>
    <hyperlink ref="F61" r:id="rId46"/>
    <hyperlink ref="F65" r:id="rId47"/>
    <hyperlink ref="F69" r:id="rId48"/>
    <hyperlink ref="F66" r:id="rId49"/>
    <hyperlink ref="F67" r:id="rId50"/>
  </hyperlinks>
  <pageMargins left="0.7" right="0.7" top="0.75" bottom="0.75" header="0.3" footer="0.3"/>
  <pageSetup orientation="portrait" r:id="rId5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96" t="s">
        <v>56</v>
      </c>
      <c r="B1" s="97"/>
      <c r="C1" s="97"/>
      <c r="D1" s="97"/>
      <c r="E1" s="97"/>
      <c r="F1" s="97"/>
    </row>
    <row r="2" spans="1:6" x14ac:dyDescent="0.3">
      <c r="A2" t="s">
        <v>120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20" sqref="E20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98" t="s">
        <v>57</v>
      </c>
      <c r="B1" s="99"/>
      <c r="C1" s="99"/>
      <c r="D1" s="99"/>
      <c r="E1" s="99"/>
      <c r="F1" s="99"/>
    </row>
    <row r="2" spans="1:6" x14ac:dyDescent="0.3">
      <c r="A2" t="s">
        <v>120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6" sqref="G6"/>
    </sheetView>
  </sheetViews>
  <sheetFormatPr defaultRowHeight="14.4" x14ac:dyDescent="0.3"/>
  <cols>
    <col min="1" max="1" width="20.109375" bestFit="1" customWidth="1"/>
    <col min="2" max="2" width="10.77734375" bestFit="1" customWidth="1"/>
    <col min="3" max="3" width="12" bestFit="1" customWidth="1"/>
    <col min="4" max="4" width="11" bestFit="1" customWidth="1"/>
  </cols>
  <sheetData>
    <row r="1" spans="1:4" x14ac:dyDescent="0.3">
      <c r="A1" s="100" t="s">
        <v>135</v>
      </c>
      <c r="B1" s="101"/>
      <c r="C1" s="101"/>
      <c r="D1" s="102"/>
    </row>
    <row r="2" spans="1:4" x14ac:dyDescent="0.3">
      <c r="A2" s="46" t="s">
        <v>147</v>
      </c>
      <c r="B2" s="47" t="s">
        <v>148</v>
      </c>
      <c r="C2" s="47" t="s">
        <v>149</v>
      </c>
      <c r="D2" s="48" t="s">
        <v>150</v>
      </c>
    </row>
    <row r="3" spans="1:4" x14ac:dyDescent="0.3">
      <c r="A3" s="35" t="s">
        <v>136</v>
      </c>
      <c r="B3" s="17">
        <v>4829.8</v>
      </c>
      <c r="C3" s="17">
        <v>955.5</v>
      </c>
      <c r="D3" s="51">
        <f>C3/B3</f>
        <v>0.19783427885212637</v>
      </c>
    </row>
    <row r="4" spans="1:4" x14ac:dyDescent="0.3">
      <c r="A4" s="35" t="s">
        <v>139</v>
      </c>
      <c r="B4" s="36">
        <v>3024</v>
      </c>
      <c r="C4" s="17">
        <v>5.8</v>
      </c>
      <c r="D4" s="51">
        <f t="shared" ref="D4:D6" si="0">C4/B4</f>
        <v>1.917989417989418E-3</v>
      </c>
    </row>
    <row r="5" spans="1:4" x14ac:dyDescent="0.3">
      <c r="A5" s="35" t="s">
        <v>140</v>
      </c>
      <c r="B5" s="36">
        <v>2650</v>
      </c>
      <c r="C5" s="36">
        <v>0</v>
      </c>
      <c r="D5" s="51">
        <f t="shared" si="0"/>
        <v>0</v>
      </c>
    </row>
    <row r="6" spans="1:4" x14ac:dyDescent="0.3">
      <c r="A6" s="35" t="s">
        <v>138</v>
      </c>
      <c r="B6" s="17">
        <v>2170</v>
      </c>
      <c r="C6" s="17">
        <v>13</v>
      </c>
      <c r="D6" s="51">
        <f t="shared" si="0"/>
        <v>5.9907834101382493E-3</v>
      </c>
    </row>
    <row r="7" spans="1:4" x14ac:dyDescent="0.3">
      <c r="A7" s="35" t="s">
        <v>146</v>
      </c>
      <c r="B7" s="36">
        <v>1500</v>
      </c>
      <c r="C7" s="36">
        <v>0</v>
      </c>
      <c r="D7" s="51">
        <f>C7/B7</f>
        <v>0</v>
      </c>
    </row>
    <row r="8" spans="1:4" x14ac:dyDescent="0.3">
      <c r="A8" s="35" t="s">
        <v>141</v>
      </c>
      <c r="B8" s="36">
        <v>1200</v>
      </c>
      <c r="C8" s="36">
        <v>0</v>
      </c>
      <c r="D8" s="51">
        <f t="shared" ref="D8:D9" si="1">C8/B8</f>
        <v>0</v>
      </c>
    </row>
    <row r="9" spans="1:4" x14ac:dyDescent="0.3">
      <c r="A9" s="35" t="s">
        <v>142</v>
      </c>
      <c r="B9" s="36">
        <v>1200</v>
      </c>
      <c r="C9" s="36">
        <v>25.2</v>
      </c>
      <c r="D9" s="51">
        <f t="shared" si="1"/>
        <v>2.0999999999999998E-2</v>
      </c>
    </row>
    <row r="10" spans="1:4" x14ac:dyDescent="0.3">
      <c r="A10" s="35" t="s">
        <v>137</v>
      </c>
      <c r="B10" s="17">
        <v>800</v>
      </c>
      <c r="C10" s="17">
        <v>20.7</v>
      </c>
      <c r="D10" s="51">
        <f>C10/B10</f>
        <v>2.5874999999999999E-2</v>
      </c>
    </row>
    <row r="11" spans="1:4" x14ac:dyDescent="0.3">
      <c r="A11" s="35" t="s">
        <v>145</v>
      </c>
      <c r="B11" s="36">
        <v>710</v>
      </c>
      <c r="C11" s="36">
        <v>0</v>
      </c>
      <c r="D11" s="51">
        <f>C11/B11</f>
        <v>0</v>
      </c>
    </row>
    <row r="12" spans="1:4" x14ac:dyDescent="0.3">
      <c r="A12" s="35" t="s">
        <v>143</v>
      </c>
      <c r="B12" s="36">
        <v>444</v>
      </c>
      <c r="C12" s="36">
        <v>0</v>
      </c>
      <c r="D12" s="51">
        <f>C12/B12</f>
        <v>0</v>
      </c>
    </row>
    <row r="13" spans="1:4" x14ac:dyDescent="0.3">
      <c r="A13" s="35" t="s">
        <v>144</v>
      </c>
      <c r="B13" s="36">
        <v>215</v>
      </c>
      <c r="C13" s="36">
        <v>0</v>
      </c>
      <c r="D13" s="51">
        <f>C13/B13</f>
        <v>0</v>
      </c>
    </row>
    <row r="14" spans="1:4" ht="15" thickBot="1" x14ac:dyDescent="0.35">
      <c r="A14" s="49" t="s">
        <v>151</v>
      </c>
      <c r="B14" s="50">
        <f>SUM(B3:B13)</f>
        <v>18742.8</v>
      </c>
      <c r="C14" s="50">
        <f>SUM(C3:C13)</f>
        <v>1020.2</v>
      </c>
      <c r="D14" s="52">
        <f>C14/B14</f>
        <v>5.4431568388928021E-2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50" sqref="D50"/>
    </sheetView>
  </sheetViews>
  <sheetFormatPr defaultRowHeight="14.4" x14ac:dyDescent="0.3"/>
  <cols>
    <col min="1" max="1" width="13.21875" customWidth="1"/>
    <col min="2" max="2" width="14.77734375" customWidth="1"/>
    <col min="3" max="3" width="19.6640625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76" t="s">
        <v>49</v>
      </c>
      <c r="B1" s="77"/>
      <c r="C1" s="77"/>
      <c r="D1" s="77"/>
      <c r="E1" s="77"/>
      <c r="F1" s="78"/>
    </row>
    <row r="2" spans="1:6" x14ac:dyDescent="0.3">
      <c r="A2" s="10" t="s">
        <v>4</v>
      </c>
      <c r="B2" s="3" t="s">
        <v>62</v>
      </c>
      <c r="C2" s="3" t="s">
        <v>64</v>
      </c>
      <c r="D2" s="3" t="s">
        <v>65</v>
      </c>
      <c r="E2" s="3" t="s">
        <v>63</v>
      </c>
      <c r="F2" s="11" t="s">
        <v>1</v>
      </c>
    </row>
    <row r="3" spans="1:6" s="1" customFormat="1" x14ac:dyDescent="0.3">
      <c r="A3" s="26" t="s">
        <v>10</v>
      </c>
      <c r="B3" s="13">
        <f>D3-C3</f>
        <v>20.5</v>
      </c>
      <c r="C3" s="13">
        <v>0</v>
      </c>
      <c r="D3" s="13">
        <v>20.5</v>
      </c>
      <c r="E3" s="13" t="s">
        <v>66</v>
      </c>
      <c r="F3" s="19" t="s">
        <v>11</v>
      </c>
    </row>
    <row r="4" spans="1:6" s="1" customFormat="1" x14ac:dyDescent="0.3">
      <c r="A4" s="26" t="s">
        <v>10</v>
      </c>
      <c r="B4" s="13">
        <f>D4-C4</f>
        <v>13.799999999999997</v>
      </c>
      <c r="C4" s="13">
        <v>20.5</v>
      </c>
      <c r="D4" s="13">
        <v>34.299999999999997</v>
      </c>
      <c r="E4" s="13" t="s">
        <v>67</v>
      </c>
      <c r="F4" s="19" t="s">
        <v>11</v>
      </c>
    </row>
    <row r="5" spans="1:6" s="1" customFormat="1" x14ac:dyDescent="0.3">
      <c r="A5" s="26" t="s">
        <v>10</v>
      </c>
      <c r="B5" s="13">
        <f>D5-C5</f>
        <v>16.400000000000006</v>
      </c>
      <c r="C5" s="13">
        <v>34.299999999999997</v>
      </c>
      <c r="D5" s="13">
        <v>50.7</v>
      </c>
      <c r="E5" s="13" t="s">
        <v>68</v>
      </c>
      <c r="F5" s="19" t="s">
        <v>11</v>
      </c>
    </row>
    <row r="6" spans="1:6" s="1" customFormat="1" x14ac:dyDescent="0.3">
      <c r="A6" s="26" t="s">
        <v>10</v>
      </c>
      <c r="B6" s="13">
        <f t="shared" ref="B6:B46" si="0">D6-C6</f>
        <v>21.899999999999991</v>
      </c>
      <c r="C6" s="13">
        <v>50.7</v>
      </c>
      <c r="D6" s="13">
        <v>72.599999999999994</v>
      </c>
      <c r="E6" s="13" t="s">
        <v>69</v>
      </c>
      <c r="F6" s="19" t="s">
        <v>11</v>
      </c>
    </row>
    <row r="7" spans="1:6" s="1" customFormat="1" x14ac:dyDescent="0.3">
      <c r="A7" s="26" t="s">
        <v>10</v>
      </c>
      <c r="B7" s="13">
        <f t="shared" si="0"/>
        <v>13.800000000000011</v>
      </c>
      <c r="C7" s="13">
        <v>72.599999999999994</v>
      </c>
      <c r="D7" s="13">
        <v>86.4</v>
      </c>
      <c r="E7" s="13" t="s">
        <v>70</v>
      </c>
      <c r="F7" s="19" t="s">
        <v>11</v>
      </c>
    </row>
    <row r="8" spans="1:6" s="1" customFormat="1" x14ac:dyDescent="0.3">
      <c r="A8" s="26" t="s">
        <v>10</v>
      </c>
      <c r="B8" s="13">
        <f t="shared" si="0"/>
        <v>13.099999999999994</v>
      </c>
      <c r="C8" s="13">
        <v>86.4</v>
      </c>
      <c r="D8" s="13">
        <v>99.5</v>
      </c>
      <c r="E8" s="13" t="s">
        <v>71</v>
      </c>
      <c r="F8" s="19" t="s">
        <v>11</v>
      </c>
    </row>
    <row r="9" spans="1:6" s="1" customFormat="1" x14ac:dyDescent="0.3">
      <c r="A9" s="26" t="s">
        <v>10</v>
      </c>
      <c r="B9" s="13">
        <f t="shared" si="0"/>
        <v>12.599999999999994</v>
      </c>
      <c r="C9" s="13">
        <v>99.5</v>
      </c>
      <c r="D9" s="13">
        <v>112.1</v>
      </c>
      <c r="E9" s="13" t="s">
        <v>72</v>
      </c>
      <c r="F9" s="19" t="s">
        <v>11</v>
      </c>
    </row>
    <row r="10" spans="1:6" s="1" customFormat="1" x14ac:dyDescent="0.3">
      <c r="A10" s="26" t="s">
        <v>10</v>
      </c>
      <c r="B10" s="13">
        <f t="shared" si="0"/>
        <v>13.900000000000006</v>
      </c>
      <c r="C10" s="13">
        <v>112.1</v>
      </c>
      <c r="D10" s="13">
        <v>126</v>
      </c>
      <c r="E10" s="13" t="s">
        <v>73</v>
      </c>
      <c r="F10" s="19" t="s">
        <v>11</v>
      </c>
    </row>
    <row r="11" spans="1:6" s="1" customFormat="1" x14ac:dyDescent="0.3">
      <c r="A11" s="26" t="s">
        <v>10</v>
      </c>
      <c r="B11" s="13">
        <f t="shared" si="0"/>
        <v>24.300000000000011</v>
      </c>
      <c r="C11" s="13">
        <v>126</v>
      </c>
      <c r="D11" s="13">
        <v>150.30000000000001</v>
      </c>
      <c r="E11" s="13" t="s">
        <v>74</v>
      </c>
      <c r="F11" s="19" t="s">
        <v>11</v>
      </c>
    </row>
    <row r="12" spans="1:6" s="1" customFormat="1" x14ac:dyDescent="0.3">
      <c r="A12" s="26" t="s">
        <v>10</v>
      </c>
      <c r="B12" s="13">
        <f t="shared" si="0"/>
        <v>13.099999999999994</v>
      </c>
      <c r="C12" s="13">
        <v>150.30000000000001</v>
      </c>
      <c r="D12" s="13">
        <v>163.4</v>
      </c>
      <c r="E12" s="13" t="s">
        <v>75</v>
      </c>
      <c r="F12" s="19" t="s">
        <v>11</v>
      </c>
    </row>
    <row r="13" spans="1:6" s="1" customFormat="1" x14ac:dyDescent="0.3">
      <c r="A13" s="26" t="s">
        <v>10</v>
      </c>
      <c r="B13" s="13">
        <f t="shared" si="0"/>
        <v>18.599999999999994</v>
      </c>
      <c r="C13" s="13">
        <v>163.4</v>
      </c>
      <c r="D13" s="13">
        <v>182</v>
      </c>
      <c r="E13" s="13" t="s">
        <v>76</v>
      </c>
      <c r="F13" s="19" t="s">
        <v>11</v>
      </c>
    </row>
    <row r="14" spans="1:6" s="1" customFormat="1" x14ac:dyDescent="0.3">
      <c r="A14" s="26" t="s">
        <v>10</v>
      </c>
      <c r="B14" s="13">
        <f t="shared" si="0"/>
        <v>15.300000000000011</v>
      </c>
      <c r="C14" s="13">
        <v>182</v>
      </c>
      <c r="D14" s="13">
        <v>197.3</v>
      </c>
      <c r="E14" s="13" t="s">
        <v>77</v>
      </c>
      <c r="F14" s="19" t="s">
        <v>11</v>
      </c>
    </row>
    <row r="15" spans="1:6" s="1" customFormat="1" x14ac:dyDescent="0.3">
      <c r="A15" s="26" t="s">
        <v>10</v>
      </c>
      <c r="B15" s="13">
        <f t="shared" si="0"/>
        <v>8.5999999999999943</v>
      </c>
      <c r="C15" s="13">
        <v>197.3</v>
      </c>
      <c r="D15" s="13">
        <v>205.9</v>
      </c>
      <c r="E15" s="13" t="s">
        <v>78</v>
      </c>
      <c r="F15" s="19" t="s">
        <v>11</v>
      </c>
    </row>
    <row r="16" spans="1:6" s="1" customFormat="1" x14ac:dyDescent="0.3">
      <c r="A16" s="26" t="s">
        <v>10</v>
      </c>
      <c r="B16" s="13">
        <f t="shared" si="0"/>
        <v>27.699999999999989</v>
      </c>
      <c r="C16" s="13">
        <v>205.9</v>
      </c>
      <c r="D16" s="13">
        <v>233.6</v>
      </c>
      <c r="E16" s="13" t="s">
        <v>79</v>
      </c>
      <c r="F16" s="19" t="s">
        <v>11</v>
      </c>
    </row>
    <row r="17" spans="1:6" s="1" customFormat="1" x14ac:dyDescent="0.3">
      <c r="A17" s="26" t="s">
        <v>10</v>
      </c>
      <c r="B17" s="13">
        <f t="shared" si="0"/>
        <v>27.799999999999983</v>
      </c>
      <c r="C17" s="13">
        <v>233.6</v>
      </c>
      <c r="D17" s="13">
        <v>261.39999999999998</v>
      </c>
      <c r="E17" s="13" t="s">
        <v>80</v>
      </c>
      <c r="F17" s="19" t="s">
        <v>11</v>
      </c>
    </row>
    <row r="18" spans="1:6" s="1" customFormat="1" x14ac:dyDescent="0.3">
      <c r="A18" s="26" t="s">
        <v>10</v>
      </c>
      <c r="B18" s="13">
        <f t="shared" si="0"/>
        <v>25.700000000000045</v>
      </c>
      <c r="C18" s="13">
        <v>261.39999999999998</v>
      </c>
      <c r="D18" s="13">
        <v>287.10000000000002</v>
      </c>
      <c r="E18" s="13" t="s">
        <v>81</v>
      </c>
      <c r="F18" s="19" t="s">
        <v>11</v>
      </c>
    </row>
    <row r="19" spans="1:6" s="1" customFormat="1" x14ac:dyDescent="0.3">
      <c r="A19" s="26" t="s">
        <v>10</v>
      </c>
      <c r="B19" s="13">
        <f t="shared" si="0"/>
        <v>11.599999999999966</v>
      </c>
      <c r="C19" s="13">
        <v>287.10000000000002</v>
      </c>
      <c r="D19" s="13">
        <v>298.7</v>
      </c>
      <c r="E19" s="13" t="s">
        <v>82</v>
      </c>
      <c r="F19" s="19" t="s">
        <v>11</v>
      </c>
    </row>
    <row r="20" spans="1:6" s="1" customFormat="1" x14ac:dyDescent="0.3">
      <c r="A20" s="26" t="s">
        <v>10</v>
      </c>
      <c r="B20" s="13">
        <f t="shared" si="0"/>
        <v>17.800000000000011</v>
      </c>
      <c r="C20" s="13">
        <v>298.7</v>
      </c>
      <c r="D20" s="13">
        <v>316.5</v>
      </c>
      <c r="E20" s="13" t="s">
        <v>83</v>
      </c>
      <c r="F20" s="19" t="s">
        <v>11</v>
      </c>
    </row>
    <row r="21" spans="1:6" s="1" customFormat="1" x14ac:dyDescent="0.3">
      <c r="A21" s="26" t="s">
        <v>10</v>
      </c>
      <c r="B21" s="13">
        <f t="shared" si="0"/>
        <v>29.100000000000023</v>
      </c>
      <c r="C21" s="13">
        <v>316.5</v>
      </c>
      <c r="D21" s="13">
        <v>345.6</v>
      </c>
      <c r="E21" s="13" t="s">
        <v>84</v>
      </c>
      <c r="F21" s="19" t="s">
        <v>11</v>
      </c>
    </row>
    <row r="22" spans="1:6" s="1" customFormat="1" x14ac:dyDescent="0.3">
      <c r="A22" s="26" t="s">
        <v>10</v>
      </c>
      <c r="B22" s="13">
        <f t="shared" si="0"/>
        <v>18.699999999999989</v>
      </c>
      <c r="C22" s="13">
        <v>345.6</v>
      </c>
      <c r="D22" s="13">
        <v>364.3</v>
      </c>
      <c r="E22" s="13" t="s">
        <v>85</v>
      </c>
      <c r="F22" s="19" t="s">
        <v>11</v>
      </c>
    </row>
    <row r="23" spans="1:6" s="1" customFormat="1" x14ac:dyDescent="0.3">
      <c r="A23" s="26" t="s">
        <v>10</v>
      </c>
      <c r="B23" s="13">
        <f t="shared" si="0"/>
        <v>19.199999999999989</v>
      </c>
      <c r="C23" s="13">
        <v>364.3</v>
      </c>
      <c r="D23" s="13">
        <v>383.5</v>
      </c>
      <c r="E23" s="13" t="s">
        <v>86</v>
      </c>
      <c r="F23" s="19" t="s">
        <v>11</v>
      </c>
    </row>
    <row r="24" spans="1:6" s="1" customFormat="1" x14ac:dyDescent="0.3">
      <c r="A24" s="26" t="s">
        <v>10</v>
      </c>
      <c r="B24" s="13">
        <f t="shared" si="0"/>
        <v>16.300000000000011</v>
      </c>
      <c r="C24" s="13">
        <v>383.5</v>
      </c>
      <c r="D24" s="13">
        <v>399.8</v>
      </c>
      <c r="E24" s="13" t="s">
        <v>87</v>
      </c>
      <c r="F24" s="19" t="s">
        <v>11</v>
      </c>
    </row>
    <row r="25" spans="1:6" s="1" customFormat="1" x14ac:dyDescent="0.3">
      <c r="A25" s="26" t="s">
        <v>10</v>
      </c>
      <c r="B25" s="13">
        <f t="shared" si="0"/>
        <v>24</v>
      </c>
      <c r="C25" s="13">
        <v>399.8</v>
      </c>
      <c r="D25" s="13">
        <v>423.8</v>
      </c>
      <c r="E25" s="13" t="s">
        <v>88</v>
      </c>
      <c r="F25" s="19" t="s">
        <v>11</v>
      </c>
    </row>
    <row r="26" spans="1:6" s="1" customFormat="1" x14ac:dyDescent="0.3">
      <c r="A26" s="26" t="s">
        <v>10</v>
      </c>
      <c r="B26" s="13">
        <f t="shared" si="0"/>
        <v>10.699999999999989</v>
      </c>
      <c r="C26" s="13">
        <v>423.8</v>
      </c>
      <c r="D26" s="13">
        <v>434.5</v>
      </c>
      <c r="E26" s="13" t="s">
        <v>89</v>
      </c>
      <c r="F26" s="19" t="s">
        <v>11</v>
      </c>
    </row>
    <row r="27" spans="1:6" s="1" customFormat="1" x14ac:dyDescent="0.3">
      <c r="A27" s="26" t="s">
        <v>10</v>
      </c>
      <c r="B27" s="13">
        <f t="shared" si="0"/>
        <v>20.600000000000023</v>
      </c>
      <c r="C27" s="13">
        <v>434.5</v>
      </c>
      <c r="D27" s="13">
        <v>455.1</v>
      </c>
      <c r="E27" s="13" t="s">
        <v>90</v>
      </c>
      <c r="F27" s="19" t="s">
        <v>11</v>
      </c>
    </row>
    <row r="28" spans="1:6" s="1" customFormat="1" x14ac:dyDescent="0.3">
      <c r="A28" s="26" t="s">
        <v>10</v>
      </c>
      <c r="B28" s="13">
        <f t="shared" si="0"/>
        <v>20.299999999999955</v>
      </c>
      <c r="C28" s="13">
        <v>455.1</v>
      </c>
      <c r="D28" s="13">
        <v>475.4</v>
      </c>
      <c r="E28" s="13" t="s">
        <v>91</v>
      </c>
      <c r="F28" s="19" t="s">
        <v>11</v>
      </c>
    </row>
    <row r="29" spans="1:6" s="1" customFormat="1" x14ac:dyDescent="0.3">
      <c r="A29" s="26" t="s">
        <v>10</v>
      </c>
      <c r="B29" s="13">
        <f t="shared" si="0"/>
        <v>15.300000000000011</v>
      </c>
      <c r="C29" s="13">
        <v>475.4</v>
      </c>
      <c r="D29" s="13">
        <v>490.7</v>
      </c>
      <c r="E29" s="13" t="s">
        <v>92</v>
      </c>
      <c r="F29" s="19" t="s">
        <v>11</v>
      </c>
    </row>
    <row r="30" spans="1:6" s="1" customFormat="1" x14ac:dyDescent="0.3">
      <c r="A30" s="26" t="s">
        <v>10</v>
      </c>
      <c r="B30" s="13">
        <f t="shared" si="0"/>
        <v>29.500000000000057</v>
      </c>
      <c r="C30" s="13">
        <v>490.7</v>
      </c>
      <c r="D30" s="13">
        <v>520.20000000000005</v>
      </c>
      <c r="E30" s="13" t="s">
        <v>93</v>
      </c>
      <c r="F30" s="19" t="s">
        <v>11</v>
      </c>
    </row>
    <row r="31" spans="1:6" s="1" customFormat="1" x14ac:dyDescent="0.3">
      <c r="A31" s="26" t="s">
        <v>10</v>
      </c>
      <c r="B31" s="13">
        <f t="shared" si="0"/>
        <v>14.799999999999955</v>
      </c>
      <c r="C31" s="13">
        <v>520.20000000000005</v>
      </c>
      <c r="D31" s="13">
        <v>535</v>
      </c>
      <c r="E31" s="13" t="s">
        <v>94</v>
      </c>
      <c r="F31" s="19" t="s">
        <v>11</v>
      </c>
    </row>
    <row r="32" spans="1:6" s="1" customFormat="1" x14ac:dyDescent="0.3">
      <c r="A32" s="26" t="s">
        <v>10</v>
      </c>
      <c r="B32" s="13">
        <f t="shared" si="0"/>
        <v>17.799999999999955</v>
      </c>
      <c r="C32" s="13">
        <v>535</v>
      </c>
      <c r="D32" s="13">
        <v>552.79999999999995</v>
      </c>
      <c r="E32" s="13" t="s">
        <v>95</v>
      </c>
      <c r="F32" s="19" t="s">
        <v>11</v>
      </c>
    </row>
    <row r="33" spans="1:6" s="1" customFormat="1" x14ac:dyDescent="0.3">
      <c r="A33" s="26" t="s">
        <v>10</v>
      </c>
      <c r="B33" s="13">
        <f t="shared" si="0"/>
        <v>19.100000000000023</v>
      </c>
      <c r="C33" s="13">
        <v>552.79999999999995</v>
      </c>
      <c r="D33" s="13">
        <v>571.9</v>
      </c>
      <c r="E33" s="13" t="s">
        <v>96</v>
      </c>
      <c r="F33" s="19" t="s">
        <v>11</v>
      </c>
    </row>
    <row r="34" spans="1:6" s="1" customFormat="1" x14ac:dyDescent="0.3">
      <c r="A34" s="26" t="s">
        <v>10</v>
      </c>
      <c r="B34" s="13">
        <f t="shared" si="0"/>
        <v>14.700000000000045</v>
      </c>
      <c r="C34" s="13">
        <v>571.9</v>
      </c>
      <c r="D34" s="13">
        <v>586.6</v>
      </c>
      <c r="E34" s="13" t="s">
        <v>97</v>
      </c>
      <c r="F34" s="19" t="s">
        <v>11</v>
      </c>
    </row>
    <row r="35" spans="1:6" s="1" customFormat="1" x14ac:dyDescent="0.3">
      <c r="A35" s="26" t="s">
        <v>10</v>
      </c>
      <c r="B35" s="13">
        <f t="shared" si="0"/>
        <v>14.899999999999977</v>
      </c>
      <c r="C35" s="13">
        <v>586.6</v>
      </c>
      <c r="D35" s="13">
        <v>601.5</v>
      </c>
      <c r="E35" s="13" t="s">
        <v>98</v>
      </c>
      <c r="F35" s="19" t="s">
        <v>11</v>
      </c>
    </row>
    <row r="36" spans="1:6" s="1" customFormat="1" x14ac:dyDescent="0.3">
      <c r="A36" s="26" t="s">
        <v>10</v>
      </c>
      <c r="B36" s="13">
        <f t="shared" si="0"/>
        <v>35.5</v>
      </c>
      <c r="C36" s="13">
        <v>601.5</v>
      </c>
      <c r="D36" s="13">
        <v>637</v>
      </c>
      <c r="E36" s="13" t="s">
        <v>99</v>
      </c>
      <c r="F36" s="19" t="s">
        <v>11</v>
      </c>
    </row>
    <row r="37" spans="1:6" s="1" customFormat="1" x14ac:dyDescent="0.3">
      <c r="A37" s="26" t="s">
        <v>10</v>
      </c>
      <c r="B37" s="13">
        <f t="shared" si="0"/>
        <v>26.100000000000023</v>
      </c>
      <c r="C37" s="13">
        <v>637</v>
      </c>
      <c r="D37" s="13">
        <v>663.1</v>
      </c>
      <c r="E37" s="13" t="s">
        <v>100</v>
      </c>
      <c r="F37" s="19" t="s">
        <v>11</v>
      </c>
    </row>
    <row r="38" spans="1:6" s="1" customFormat="1" x14ac:dyDescent="0.3">
      <c r="A38" s="26" t="s">
        <v>10</v>
      </c>
      <c r="B38" s="13">
        <f t="shared" si="0"/>
        <v>18</v>
      </c>
      <c r="C38" s="13">
        <v>663.1</v>
      </c>
      <c r="D38" s="13">
        <v>681.1</v>
      </c>
      <c r="E38" s="13" t="s">
        <v>101</v>
      </c>
      <c r="F38" s="19" t="s">
        <v>11</v>
      </c>
    </row>
    <row r="39" spans="1:6" s="1" customFormat="1" x14ac:dyDescent="0.3">
      <c r="A39" s="26" t="s">
        <v>10</v>
      </c>
      <c r="B39" s="13">
        <f t="shared" si="0"/>
        <v>22.399999999999977</v>
      </c>
      <c r="C39" s="13">
        <v>681.1</v>
      </c>
      <c r="D39" s="13">
        <v>703.5</v>
      </c>
      <c r="E39" s="13" t="s">
        <v>102</v>
      </c>
      <c r="F39" s="19" t="s">
        <v>11</v>
      </c>
    </row>
    <row r="40" spans="1:6" s="1" customFormat="1" x14ac:dyDescent="0.3">
      <c r="A40" s="20">
        <v>44246</v>
      </c>
      <c r="B40" s="21">
        <f t="shared" si="0"/>
        <v>6.2999999999999545</v>
      </c>
      <c r="C40" s="21">
        <v>703.5</v>
      </c>
      <c r="D40" s="21">
        <v>709.8</v>
      </c>
      <c r="E40" s="21" t="s">
        <v>108</v>
      </c>
      <c r="F40" s="18" t="s">
        <v>109</v>
      </c>
    </row>
    <row r="41" spans="1:6" s="1" customFormat="1" x14ac:dyDescent="0.3">
      <c r="A41" s="20">
        <v>44324</v>
      </c>
      <c r="B41" s="21">
        <f t="shared" si="0"/>
        <v>14.400000000000091</v>
      </c>
      <c r="C41" s="21">
        <v>709.8</v>
      </c>
      <c r="D41" s="21">
        <v>724.2</v>
      </c>
      <c r="E41" s="21" t="s">
        <v>112</v>
      </c>
      <c r="F41" s="18" t="s">
        <v>110</v>
      </c>
    </row>
    <row r="42" spans="1:6" s="1" customFormat="1" x14ac:dyDescent="0.3">
      <c r="A42" s="26" t="s">
        <v>10</v>
      </c>
      <c r="B42" s="13">
        <f t="shared" si="0"/>
        <v>12</v>
      </c>
      <c r="C42" s="13">
        <v>724.2</v>
      </c>
      <c r="D42" s="13">
        <v>736.2</v>
      </c>
      <c r="E42" s="13" t="s">
        <v>103</v>
      </c>
      <c r="F42" s="19" t="s">
        <v>11</v>
      </c>
    </row>
    <row r="43" spans="1:6" s="1" customFormat="1" x14ac:dyDescent="0.3">
      <c r="A43" s="26" t="s">
        <v>10</v>
      </c>
      <c r="B43" s="13">
        <f t="shared" si="0"/>
        <v>20.699999999999932</v>
      </c>
      <c r="C43" s="13">
        <v>736.2</v>
      </c>
      <c r="D43" s="13">
        <v>756.9</v>
      </c>
      <c r="E43" s="13" t="s">
        <v>104</v>
      </c>
      <c r="F43" s="19" t="s">
        <v>11</v>
      </c>
    </row>
    <row r="44" spans="1:6" s="1" customFormat="1" x14ac:dyDescent="0.3">
      <c r="A44" s="26" t="s">
        <v>10</v>
      </c>
      <c r="B44" s="13">
        <f t="shared" si="0"/>
        <v>16.600000000000023</v>
      </c>
      <c r="C44" s="13">
        <v>756.9</v>
      </c>
      <c r="D44" s="13">
        <v>773.5</v>
      </c>
      <c r="E44" s="13" t="s">
        <v>105</v>
      </c>
      <c r="F44" s="19" t="s">
        <v>11</v>
      </c>
    </row>
    <row r="45" spans="1:6" s="1" customFormat="1" x14ac:dyDescent="0.3">
      <c r="A45" s="26" t="s">
        <v>10</v>
      </c>
      <c r="B45" s="13">
        <f t="shared" si="0"/>
        <v>16.299999999999955</v>
      </c>
      <c r="C45" s="13">
        <v>773.5</v>
      </c>
      <c r="D45" s="13">
        <v>789.8</v>
      </c>
      <c r="E45" s="13" t="s">
        <v>106</v>
      </c>
      <c r="F45" s="19" t="s">
        <v>11</v>
      </c>
    </row>
    <row r="46" spans="1:6" s="1" customFormat="1" ht="15" thickBot="1" x14ac:dyDescent="0.35">
      <c r="A46" s="26" t="s">
        <v>10</v>
      </c>
      <c r="B46" s="13">
        <f t="shared" si="0"/>
        <v>10.600000000000023</v>
      </c>
      <c r="C46" s="13">
        <v>789.8</v>
      </c>
      <c r="D46" s="13">
        <v>800.4</v>
      </c>
      <c r="E46" s="13" t="s">
        <v>107</v>
      </c>
      <c r="F46" s="19" t="s">
        <v>11</v>
      </c>
    </row>
    <row r="47" spans="1:6" ht="31.8" thickBot="1" x14ac:dyDescent="0.65">
      <c r="A47" s="31" t="s">
        <v>111</v>
      </c>
      <c r="B47" s="32">
        <f>SUM(B41,B40)</f>
        <v>20.700000000000045</v>
      </c>
      <c r="C47" s="33">
        <f>(B47/800.4)</f>
        <v>2.58620689655173E-2</v>
      </c>
      <c r="D47" s="32"/>
      <c r="E47" s="32"/>
      <c r="F47" s="34"/>
    </row>
  </sheetData>
  <mergeCells count="1">
    <mergeCell ref="A1:F1"/>
  </mergeCells>
  <hyperlinks>
    <hyperlink ref="F40" r:id="rId1"/>
    <hyperlink ref="F41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5" sqref="E15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79" t="s">
        <v>48</v>
      </c>
      <c r="B1" s="80"/>
      <c r="C1" s="80"/>
      <c r="D1" s="80"/>
      <c r="E1" s="80"/>
      <c r="F1" s="81"/>
    </row>
    <row r="2" spans="1:6" x14ac:dyDescent="0.3">
      <c r="A2" s="10" t="s">
        <v>4</v>
      </c>
      <c r="B2" s="3" t="s">
        <v>62</v>
      </c>
      <c r="C2" s="3" t="s">
        <v>64</v>
      </c>
      <c r="D2" s="3" t="s">
        <v>65</v>
      </c>
      <c r="E2" s="3" t="s">
        <v>0</v>
      </c>
      <c r="F2" s="11" t="s">
        <v>1</v>
      </c>
    </row>
    <row r="3" spans="1:6" s="1" customFormat="1" x14ac:dyDescent="0.3">
      <c r="A3" s="26" t="s">
        <v>10</v>
      </c>
      <c r="B3" s="13">
        <f>D3-C3</f>
        <v>1596.5</v>
      </c>
      <c r="C3" s="13">
        <v>0</v>
      </c>
      <c r="D3" s="13">
        <v>1596.5</v>
      </c>
      <c r="E3" s="13" t="s">
        <v>128</v>
      </c>
      <c r="F3" s="19" t="s">
        <v>131</v>
      </c>
    </row>
    <row r="4" spans="1:6" x14ac:dyDescent="0.3">
      <c r="A4" s="16">
        <v>44060</v>
      </c>
      <c r="B4" s="17">
        <f t="shared" ref="B4:B9" si="0">D4-C4</f>
        <v>3.5</v>
      </c>
      <c r="C4" s="17">
        <v>1596.5</v>
      </c>
      <c r="D4" s="17">
        <v>1600</v>
      </c>
      <c r="E4" s="17" t="s">
        <v>129</v>
      </c>
      <c r="F4" s="18" t="s">
        <v>130</v>
      </c>
    </row>
    <row r="5" spans="1:6" s="1" customFormat="1" x14ac:dyDescent="0.3">
      <c r="A5" s="26" t="s">
        <v>10</v>
      </c>
      <c r="B5" s="13">
        <f>D5-C5</f>
        <v>208.20000000000005</v>
      </c>
      <c r="C5" s="13">
        <v>1600</v>
      </c>
      <c r="D5" s="13">
        <v>1808.2</v>
      </c>
      <c r="E5" s="13" t="s">
        <v>133</v>
      </c>
      <c r="F5" s="19" t="s">
        <v>131</v>
      </c>
    </row>
    <row r="6" spans="1:6" x14ac:dyDescent="0.3">
      <c r="A6" s="16">
        <v>44062</v>
      </c>
      <c r="B6" s="17">
        <f t="shared" si="0"/>
        <v>3.5</v>
      </c>
      <c r="C6" s="17">
        <v>1808.2</v>
      </c>
      <c r="D6" s="17">
        <v>1811.7</v>
      </c>
      <c r="E6" s="17" t="s">
        <v>134</v>
      </c>
      <c r="F6" s="18" t="s">
        <v>132</v>
      </c>
    </row>
    <row r="7" spans="1:6" x14ac:dyDescent="0.3">
      <c r="A7" s="26" t="s">
        <v>10</v>
      </c>
      <c r="B7" s="13">
        <f t="shared" ref="B7:B8" si="1">D7-C7</f>
        <v>352.29999999999995</v>
      </c>
      <c r="C7" s="13">
        <v>1811.7</v>
      </c>
      <c r="D7" s="13">
        <v>2164</v>
      </c>
      <c r="E7" s="13" t="s">
        <v>204</v>
      </c>
      <c r="F7" s="19" t="s">
        <v>131</v>
      </c>
    </row>
    <row r="8" spans="1:6" x14ac:dyDescent="0.3">
      <c r="A8" s="20">
        <v>44711</v>
      </c>
      <c r="B8" s="21">
        <f t="shared" si="1"/>
        <v>1</v>
      </c>
      <c r="C8" s="21">
        <v>2164</v>
      </c>
      <c r="D8" s="21">
        <v>2165</v>
      </c>
      <c r="E8" s="21" t="s">
        <v>201</v>
      </c>
      <c r="F8" s="18" t="s">
        <v>200</v>
      </c>
    </row>
    <row r="9" spans="1:6" s="1" customFormat="1" ht="15" thickBot="1" x14ac:dyDescent="0.35">
      <c r="A9" s="20">
        <v>44712</v>
      </c>
      <c r="B9" s="21">
        <f t="shared" si="0"/>
        <v>5</v>
      </c>
      <c r="C9" s="21">
        <v>2165</v>
      </c>
      <c r="D9" s="21">
        <v>2170</v>
      </c>
      <c r="E9" s="21" t="s">
        <v>202</v>
      </c>
      <c r="F9" s="18" t="s">
        <v>203</v>
      </c>
    </row>
    <row r="10" spans="1:6" ht="31.8" thickBot="1" x14ac:dyDescent="0.65">
      <c r="A10" s="42" t="s">
        <v>111</v>
      </c>
      <c r="B10" s="43">
        <f>SUM(B4,B6,B8,B9)</f>
        <v>13</v>
      </c>
      <c r="C10" s="44">
        <f>(B10/2170)</f>
        <v>5.9907834101382493E-3</v>
      </c>
      <c r="D10" s="43"/>
      <c r="E10" s="43"/>
      <c r="F10" s="45"/>
    </row>
  </sheetData>
  <mergeCells count="1">
    <mergeCell ref="A1:F1"/>
  </mergeCells>
  <hyperlinks>
    <hyperlink ref="F4" r:id="rId1"/>
    <hyperlink ref="F6" r:id="rId2"/>
    <hyperlink ref="F8" r:id="rId3"/>
    <hyperlink ref="F9" r:id="rId4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3" sqref="B13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82" t="s">
        <v>53</v>
      </c>
      <c r="B1" s="83"/>
      <c r="C1" s="83"/>
      <c r="D1" s="83"/>
      <c r="E1" s="83"/>
      <c r="F1" s="84"/>
    </row>
    <row r="2" spans="1:6" x14ac:dyDescent="0.3">
      <c r="A2" s="10" t="s">
        <v>4</v>
      </c>
      <c r="B2" s="3" t="s">
        <v>62</v>
      </c>
      <c r="C2" s="3" t="s">
        <v>154</v>
      </c>
      <c r="D2" s="3" t="s">
        <v>155</v>
      </c>
      <c r="E2" s="3" t="s">
        <v>152</v>
      </c>
      <c r="F2" s="11" t="s">
        <v>1</v>
      </c>
    </row>
    <row r="3" spans="1:6" x14ac:dyDescent="0.3">
      <c r="A3" s="16">
        <v>44553</v>
      </c>
      <c r="B3" s="17">
        <f>D3-C3</f>
        <v>10.4</v>
      </c>
      <c r="C3" s="17">
        <v>0</v>
      </c>
      <c r="D3" s="17">
        <v>10.4</v>
      </c>
      <c r="E3" s="17" t="s">
        <v>156</v>
      </c>
      <c r="F3" s="18" t="s">
        <v>153</v>
      </c>
    </row>
    <row r="4" spans="1:6" x14ac:dyDescent="0.3">
      <c r="A4" s="16">
        <v>44889</v>
      </c>
      <c r="B4" s="17">
        <f t="shared" ref="B4:B5" si="0">D4-C4</f>
        <v>8.9999999999999982</v>
      </c>
      <c r="C4" s="17">
        <v>10.4</v>
      </c>
      <c r="D4" s="17">
        <v>19.399999999999999</v>
      </c>
      <c r="E4" s="17" t="s">
        <v>221</v>
      </c>
      <c r="F4" s="18" t="s">
        <v>219</v>
      </c>
    </row>
    <row r="5" spans="1:6" x14ac:dyDescent="0.3">
      <c r="A5" s="16">
        <v>44892</v>
      </c>
      <c r="B5" s="17">
        <f t="shared" si="0"/>
        <v>5.8000000000000007</v>
      </c>
      <c r="C5" s="17">
        <v>19.399999999999999</v>
      </c>
      <c r="D5" s="17">
        <v>25.2</v>
      </c>
      <c r="E5" s="17" t="s">
        <v>222</v>
      </c>
      <c r="F5" s="18" t="s">
        <v>220</v>
      </c>
    </row>
    <row r="6" spans="1:6" ht="15" thickBot="1" x14ac:dyDescent="0.35">
      <c r="A6" s="26" t="s">
        <v>10</v>
      </c>
      <c r="B6" s="13">
        <f>D6-C6</f>
        <v>1174.8</v>
      </c>
      <c r="C6" s="13">
        <v>25.2</v>
      </c>
      <c r="D6" s="13">
        <v>1200</v>
      </c>
      <c r="E6" s="13" t="s">
        <v>157</v>
      </c>
      <c r="F6" s="19" t="s">
        <v>11</v>
      </c>
    </row>
    <row r="7" spans="1:6" ht="31.8" thickBot="1" x14ac:dyDescent="0.65">
      <c r="A7" s="54" t="s">
        <v>111</v>
      </c>
      <c r="B7" s="55">
        <f>SUM(B3:B5)</f>
        <v>25.2</v>
      </c>
      <c r="C7" s="56">
        <f>B7/1200</f>
        <v>2.0999999999999998E-2</v>
      </c>
      <c r="D7" s="57"/>
      <c r="E7" s="57"/>
      <c r="F7" s="58"/>
    </row>
    <row r="8" spans="1:6" x14ac:dyDescent="0.3">
      <c r="A8" s="53"/>
      <c r="B8" s="53"/>
      <c r="C8" s="53"/>
    </row>
  </sheetData>
  <mergeCells count="1">
    <mergeCell ref="A1:F1"/>
  </mergeCells>
  <hyperlinks>
    <hyperlink ref="F3" r:id="rId1"/>
    <hyperlink ref="F4" r:id="rId2"/>
    <hyperlink ref="F5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5" sqref="C15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85" t="s">
        <v>50</v>
      </c>
      <c r="B1" s="86"/>
      <c r="C1" s="86"/>
      <c r="D1" s="86"/>
      <c r="E1" s="86"/>
      <c r="F1" s="87"/>
    </row>
    <row r="2" spans="1:6" x14ac:dyDescent="0.3">
      <c r="A2" s="10" t="s">
        <v>4</v>
      </c>
      <c r="B2" s="3" t="s">
        <v>62</v>
      </c>
      <c r="C2" s="3" t="s">
        <v>64</v>
      </c>
      <c r="D2" s="3" t="s">
        <v>65</v>
      </c>
      <c r="E2" s="3" t="s">
        <v>0</v>
      </c>
      <c r="F2" s="11" t="s">
        <v>1</v>
      </c>
    </row>
    <row r="3" spans="1:6" s="1" customFormat="1" x14ac:dyDescent="0.3">
      <c r="A3" s="65" t="s">
        <v>113</v>
      </c>
      <c r="B3" s="66"/>
      <c r="C3" s="66"/>
      <c r="D3" s="66"/>
      <c r="E3" s="66"/>
      <c r="F3" s="67"/>
    </row>
    <row r="4" spans="1:6" s="1" customFormat="1" ht="15.6" customHeight="1" x14ac:dyDescent="0.3">
      <c r="A4" s="26" t="s">
        <v>10</v>
      </c>
      <c r="B4" s="13">
        <f>D4-C4</f>
        <v>794.5</v>
      </c>
      <c r="C4" s="13">
        <v>0</v>
      </c>
      <c r="D4" s="13">
        <v>794.5</v>
      </c>
      <c r="E4" s="13" t="s">
        <v>125</v>
      </c>
      <c r="F4" s="19" t="s">
        <v>11</v>
      </c>
    </row>
    <row r="5" spans="1:6" s="1" customFormat="1" x14ac:dyDescent="0.3">
      <c r="A5" s="65" t="s">
        <v>114</v>
      </c>
      <c r="B5" s="66"/>
      <c r="C5" s="66"/>
      <c r="D5" s="66"/>
      <c r="E5" s="66"/>
      <c r="F5" s="67"/>
    </row>
    <row r="6" spans="1:6" s="1" customFormat="1" x14ac:dyDescent="0.3">
      <c r="A6" s="26" t="s">
        <v>10</v>
      </c>
      <c r="B6" s="13">
        <f t="shared" ref="B6:B14" si="0">D6-C6</f>
        <v>380.2</v>
      </c>
      <c r="C6" s="13">
        <v>0</v>
      </c>
      <c r="D6" s="13">
        <v>380.2</v>
      </c>
      <c r="E6" s="13" t="s">
        <v>117</v>
      </c>
      <c r="F6" s="19" t="s">
        <v>11</v>
      </c>
    </row>
    <row r="7" spans="1:6" x14ac:dyDescent="0.3">
      <c r="A7" s="16">
        <v>44107</v>
      </c>
      <c r="B7" s="17">
        <f t="shared" si="0"/>
        <v>3</v>
      </c>
      <c r="C7" s="17">
        <v>380.2</v>
      </c>
      <c r="D7" s="17">
        <v>383.2</v>
      </c>
      <c r="E7" s="17" t="s">
        <v>119</v>
      </c>
      <c r="F7" s="18" t="s">
        <v>118</v>
      </c>
    </row>
    <row r="8" spans="1:6" s="1" customFormat="1" x14ac:dyDescent="0.3">
      <c r="A8" s="26" t="s">
        <v>10</v>
      </c>
      <c r="B8" s="13">
        <f t="shared" si="0"/>
        <v>105.90000000000003</v>
      </c>
      <c r="C8" s="1">
        <v>383.2</v>
      </c>
      <c r="D8" s="1">
        <v>489.1</v>
      </c>
      <c r="E8" s="1" t="s">
        <v>121</v>
      </c>
      <c r="F8" s="19" t="s">
        <v>11</v>
      </c>
    </row>
    <row r="9" spans="1:6" s="2" customFormat="1" x14ac:dyDescent="0.3">
      <c r="A9" s="20">
        <v>44464</v>
      </c>
      <c r="B9" s="21">
        <f t="shared" si="0"/>
        <v>2.7999999999999545</v>
      </c>
      <c r="C9" s="21">
        <v>489.1</v>
      </c>
      <c r="D9" s="21">
        <v>491.9</v>
      </c>
      <c r="E9" s="41" t="s">
        <v>122</v>
      </c>
      <c r="F9" s="18" t="s">
        <v>123</v>
      </c>
    </row>
    <row r="10" spans="1:6" s="1" customFormat="1" x14ac:dyDescent="0.3">
      <c r="A10" s="26" t="s">
        <v>10</v>
      </c>
      <c r="B10" s="13">
        <f>D10-C10</f>
        <v>243.60000000000002</v>
      </c>
      <c r="C10" s="13">
        <v>491.9</v>
      </c>
      <c r="D10" s="13">
        <v>735.5</v>
      </c>
      <c r="E10" s="15" t="s">
        <v>124</v>
      </c>
      <c r="F10" s="19" t="s">
        <v>11</v>
      </c>
    </row>
    <row r="11" spans="1:6" s="1" customFormat="1" x14ac:dyDescent="0.3">
      <c r="A11" s="65" t="s">
        <v>115</v>
      </c>
      <c r="B11" s="66"/>
      <c r="C11" s="66"/>
      <c r="D11" s="66"/>
      <c r="E11" s="66"/>
      <c r="F11" s="67"/>
    </row>
    <row r="12" spans="1:6" s="1" customFormat="1" x14ac:dyDescent="0.3">
      <c r="A12" s="26" t="s">
        <v>10</v>
      </c>
      <c r="B12" s="13">
        <f t="shared" si="0"/>
        <v>512.5</v>
      </c>
      <c r="C12" s="13">
        <v>0</v>
      </c>
      <c r="D12" s="13">
        <v>512.5</v>
      </c>
      <c r="E12" s="13" t="s">
        <v>126</v>
      </c>
      <c r="F12" s="19" t="s">
        <v>11</v>
      </c>
    </row>
    <row r="13" spans="1:6" s="1" customFormat="1" x14ac:dyDescent="0.3">
      <c r="A13" s="65" t="s">
        <v>116</v>
      </c>
      <c r="B13" s="66"/>
      <c r="C13" s="66"/>
      <c r="D13" s="66"/>
      <c r="E13" s="66"/>
      <c r="F13" s="67"/>
    </row>
    <row r="14" spans="1:6" s="1" customFormat="1" ht="15" thickBot="1" x14ac:dyDescent="0.35">
      <c r="A14" s="26" t="s">
        <v>10</v>
      </c>
      <c r="B14" s="13">
        <f t="shared" si="0"/>
        <v>981.5</v>
      </c>
      <c r="C14" s="13">
        <v>0</v>
      </c>
      <c r="D14" s="13">
        <v>981.5</v>
      </c>
      <c r="E14" s="13" t="s">
        <v>127</v>
      </c>
      <c r="F14" s="19" t="s">
        <v>11</v>
      </c>
    </row>
    <row r="15" spans="1:6" ht="31.8" thickBot="1" x14ac:dyDescent="0.65">
      <c r="A15" s="37" t="s">
        <v>111</v>
      </c>
      <c r="B15" s="38">
        <f>SUM(B7,B9)</f>
        <v>5.7999999999999545</v>
      </c>
      <c r="C15" s="39">
        <f>(B15/3024)</f>
        <v>1.917989417989403E-3</v>
      </c>
      <c r="D15" s="38"/>
      <c r="E15" s="38"/>
      <c r="F15" s="40"/>
    </row>
  </sheetData>
  <mergeCells count="5">
    <mergeCell ref="A1:F1"/>
    <mergeCell ref="A3:F3"/>
    <mergeCell ref="A5:F5"/>
    <mergeCell ref="A11:F11"/>
    <mergeCell ref="A13:F13"/>
  </mergeCells>
  <hyperlinks>
    <hyperlink ref="F9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28" sqref="E28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88" t="s">
        <v>51</v>
      </c>
      <c r="B1" s="89"/>
      <c r="C1" s="89"/>
      <c r="D1" s="89"/>
      <c r="E1" s="89"/>
      <c r="F1" s="89"/>
    </row>
    <row r="2" spans="1:6" x14ac:dyDescent="0.3">
      <c r="A2" t="s">
        <v>120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90" t="s">
        <v>52</v>
      </c>
      <c r="B1" s="91"/>
      <c r="C1" s="91"/>
      <c r="D1" s="91"/>
      <c r="E1" s="91"/>
      <c r="F1" s="91"/>
    </row>
    <row r="2" spans="1:6" x14ac:dyDescent="0.3">
      <c r="A2" t="s">
        <v>120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92" t="s">
        <v>54</v>
      </c>
      <c r="B1" s="93"/>
      <c r="C1" s="93"/>
      <c r="D1" s="93"/>
      <c r="E1" s="93"/>
      <c r="F1" s="93"/>
    </row>
    <row r="2" spans="1:6" x14ac:dyDescent="0.3">
      <c r="A2" t="s">
        <v>120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A2" sqref="A2"/>
    </sheetView>
  </sheetViews>
  <sheetFormatPr defaultRowHeight="14.4" x14ac:dyDescent="0.3"/>
  <cols>
    <col min="1" max="1" width="13.21875" customWidth="1"/>
    <col min="2" max="2" width="15.77734375" bestFit="1" customWidth="1"/>
    <col min="3" max="3" width="19" bestFit="1" customWidth="1"/>
    <col min="4" max="4" width="18.88671875" bestFit="1" customWidth="1"/>
    <col min="5" max="5" width="86.6640625" customWidth="1"/>
    <col min="6" max="6" width="44.6640625" customWidth="1"/>
  </cols>
  <sheetData>
    <row r="1" spans="1:6" ht="31.2" x14ac:dyDescent="0.6">
      <c r="A1" s="94" t="s">
        <v>55</v>
      </c>
      <c r="B1" s="95"/>
      <c r="C1" s="95"/>
      <c r="D1" s="95"/>
      <c r="E1" s="95"/>
      <c r="F1" s="95"/>
    </row>
    <row r="2" spans="1:6" x14ac:dyDescent="0.3">
      <c r="A2" t="s">
        <v>120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NCT</vt:lpstr>
      <vt:lpstr>AZT</vt:lpstr>
      <vt:lpstr>AT</vt:lpstr>
      <vt:lpstr>IAT</vt:lpstr>
      <vt:lpstr>CDT</vt:lpstr>
      <vt:lpstr>PCT</vt:lpstr>
      <vt:lpstr>PNWT</vt:lpstr>
      <vt:lpstr>NTT</vt:lpstr>
      <vt:lpstr>NET</vt:lpstr>
      <vt:lpstr>PHT</vt:lpstr>
      <vt:lpstr>FT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Leisen</dc:creator>
  <cp:lastModifiedBy>Josh Leisen</cp:lastModifiedBy>
  <dcterms:created xsi:type="dcterms:W3CDTF">2021-11-20T15:28:10Z</dcterms:created>
  <dcterms:modified xsi:type="dcterms:W3CDTF">2023-07-17T13:27:36Z</dcterms:modified>
</cp:coreProperties>
</file>